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 66\Quick Metho\"/>
    </mc:Choice>
  </mc:AlternateContent>
  <xr:revisionPtr revIDLastSave="0" documentId="13_ncr:1_{D1BA74F2-A818-4E92-B55B-CA2DB8D17D18}" xr6:coauthVersionLast="47" xr6:coauthVersionMax="47" xr10:uidLastSave="{00000000-0000-0000-0000-000000000000}"/>
  <bookViews>
    <workbookView xWindow="-120" yWindow="-120" windowWidth="20730" windowHeight="11160" activeTab="1" xr2:uid="{5352E7C2-DEE1-47C1-9F4C-AA1C03E792D5}"/>
  </bookViews>
  <sheets>
    <sheet name="Data" sheetId="2" r:id="rId1"/>
    <sheet name="Quick Method " sheetId="1" r:id="rId2"/>
    <sheet name="สรุปภาพรวม" sheetId="3" r:id="rId3"/>
  </sheets>
  <externalReferences>
    <externalReference r:id="rId4"/>
    <externalReference r:id="rId5"/>
    <externalReference r:id="rId6"/>
    <externalReference r:id="rId7"/>
  </externalReferences>
  <definedNames>
    <definedName name="_" localSheetId="1">#REF!</definedName>
    <definedName name="_">#REF!</definedName>
    <definedName name="___">#REF!</definedName>
    <definedName name="_xlnm._FilterDatabase" localSheetId="1" hidden="1">'Quick Method '!$A$2:$S$74</definedName>
    <definedName name="_q06" localSheetId="1">#REF!</definedName>
    <definedName name="_q06">#REF!</definedName>
    <definedName name="a">#REF!</definedName>
    <definedName name="DataCheck">#REF!</definedName>
    <definedName name="poo">#REF!</definedName>
    <definedName name="_xlnm.Print_Area" localSheetId="1">'Quick Method '!$A$1:$Q$74</definedName>
    <definedName name="_xlnm.Print_Titles" localSheetId="1">'Quick Method '!$1:$2</definedName>
    <definedName name="q" localSheetId="1">#REF!</definedName>
    <definedName name="q">#REF!</definedName>
    <definedName name="q_รหัสหลัก51" localSheetId="1">#REF!</definedName>
    <definedName name="q_รหัสหลัก51">#REF!</definedName>
    <definedName name="q_สส" localSheetId="1">#REF!</definedName>
    <definedName name="q_สส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" localSheetId="1">#REF!</definedName>
    <definedName name="q01_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1_สำรวจข้อมูลพื้นฐาน_2557">#REF!</definedName>
    <definedName name="q02_" localSheetId="1">#REF!</definedName>
    <definedName name="q02_">#REF!</definedName>
    <definedName name="q02_รพศ_รพท" localSheetId="1">[1]รพศ_รพท_รพช!$A$1:$V$836</definedName>
    <definedName name="q02_รพศ_รพท">[2]รพศ_รพท_รพช!$A$1:$V$836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" localSheetId="1">#REF!</definedName>
    <definedName name="q05_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" localSheetId="1">#REF!</definedName>
    <definedName name="q06_">#REF!</definedName>
    <definedName name="q06_รพ" localSheetId="1">#REF!</definedName>
    <definedName name="q06_รพ">#REF!</definedName>
    <definedName name="q07_" localSheetId="1">#REF!</definedName>
    <definedName name="q07_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" localSheetId="1">#REF!</definedName>
    <definedName name="q08_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09_" localSheetId="1">#REF!</definedName>
    <definedName name="q09_">#REF!</definedName>
    <definedName name="q1_" localSheetId="1">#REF!</definedName>
    <definedName name="q1_">#REF!</definedName>
    <definedName name="q1_รพ877" localSheetId="1">#REF!</definedName>
    <definedName name="q1_รพ877">#REF!</definedName>
    <definedName name="q11_" localSheetId="1">#REF!</definedName>
    <definedName name="q11_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" localSheetId="1">#REF!</definedName>
    <definedName name="q12_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3_" localSheetId="1">#REF!</definedName>
    <definedName name="q13_">#REF!</definedName>
    <definedName name="q14_" localSheetId="1">#REF!</definedName>
    <definedName name="q14_">#REF!</definedName>
    <definedName name="q14_รพสต97631" localSheetId="1">#REF!</definedName>
    <definedName name="q14_รพสต97631">#REF!</definedName>
    <definedName name="q16_" localSheetId="1">#REF!</definedName>
    <definedName name="q16_">#REF!</definedName>
    <definedName name="q2_" localSheetId="1">#REF!</definedName>
    <definedName name="q2_">#REF!</definedName>
    <definedName name="q2_รพ883" localSheetId="1">#REF!</definedName>
    <definedName name="q2_รพ883">#REF!</definedName>
    <definedName name="q21_" localSheetId="1">#REF!</definedName>
    <definedName name="q21_">#REF!</definedName>
    <definedName name="q91_ข้อมูลรายรพ_55_571">#REF!</definedName>
    <definedName name="Query1" localSheetId="1">#REF!</definedName>
    <definedName name="Query1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 localSheetId="1">[3]t3_รพศรพทรพช883!$A$1:$AH$884</definedName>
    <definedName name="t3_รพศรพทรพช883">[4]t3_รพศรพทรพช883!$A$1:$AH$884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ฟหก" localSheetId="1">#REF!</definedName>
    <definedName name="ฟหก">#REF!</definedName>
    <definedName name="รหัสหลัก50" localSheetId="1">#REF!</definedName>
    <definedName name="รหัสหลัก5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I23" i="1" l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J72" i="1" s="1"/>
  <c r="P72" i="1" s="1"/>
  <c r="I73" i="1"/>
  <c r="I74" i="1"/>
  <c r="M74" i="1"/>
  <c r="L74" i="1"/>
  <c r="H74" i="1"/>
  <c r="J74" i="1" s="1"/>
  <c r="P74" i="1" s="1"/>
  <c r="M73" i="1"/>
  <c r="L73" i="1"/>
  <c r="H73" i="1"/>
  <c r="M72" i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J66" i="1" s="1"/>
  <c r="P66" i="1" s="1"/>
  <c r="M65" i="1"/>
  <c r="L65" i="1"/>
  <c r="H65" i="1"/>
  <c r="M64" i="1"/>
  <c r="L64" i="1"/>
  <c r="H64" i="1"/>
  <c r="M63" i="1"/>
  <c r="L63" i="1"/>
  <c r="H63" i="1"/>
  <c r="M62" i="1"/>
  <c r="L62" i="1"/>
  <c r="H62" i="1"/>
  <c r="J62" i="1" s="1"/>
  <c r="P62" i="1" s="1"/>
  <c r="M61" i="1"/>
  <c r="L61" i="1"/>
  <c r="H61" i="1"/>
  <c r="J61" i="1" s="1"/>
  <c r="P61" i="1" s="1"/>
  <c r="M60" i="1"/>
  <c r="N60" i="1" s="1"/>
  <c r="Q60" i="1" s="1"/>
  <c r="L60" i="1"/>
  <c r="H60" i="1"/>
  <c r="M59" i="1"/>
  <c r="L59" i="1"/>
  <c r="H59" i="1"/>
  <c r="M58" i="1"/>
  <c r="L58" i="1"/>
  <c r="H58" i="1"/>
  <c r="M57" i="1"/>
  <c r="L57" i="1"/>
  <c r="H57" i="1"/>
  <c r="M56" i="1"/>
  <c r="L56" i="1"/>
  <c r="H56" i="1"/>
  <c r="M55" i="1"/>
  <c r="L55" i="1"/>
  <c r="H55" i="1"/>
  <c r="M54" i="1"/>
  <c r="L54" i="1"/>
  <c r="H54" i="1"/>
  <c r="J54" i="1" s="1"/>
  <c r="P54" i="1" s="1"/>
  <c r="M53" i="1"/>
  <c r="L53" i="1"/>
  <c r="N53" i="1" s="1"/>
  <c r="Q53" i="1" s="1"/>
  <c r="H53" i="1"/>
  <c r="J53" i="1" s="1"/>
  <c r="P53" i="1" s="1"/>
  <c r="M52" i="1"/>
  <c r="L52" i="1"/>
  <c r="H52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M41" i="1"/>
  <c r="L41" i="1"/>
  <c r="H41" i="1"/>
  <c r="J41" i="1" s="1"/>
  <c r="P41" i="1" s="1"/>
  <c r="M40" i="1"/>
  <c r="L40" i="1"/>
  <c r="H40" i="1"/>
  <c r="M39" i="1"/>
  <c r="L39" i="1"/>
  <c r="H39" i="1"/>
  <c r="N9" i="1"/>
  <c r="Q9" i="1" s="1"/>
  <c r="N14" i="1"/>
  <c r="N25" i="1"/>
  <c r="Q25" i="1" s="1"/>
  <c r="N29" i="1"/>
  <c r="Q29" i="1" s="1"/>
  <c r="N31" i="1"/>
  <c r="Q31" i="1" s="1"/>
  <c r="N33" i="1"/>
  <c r="Q33" i="1" s="1"/>
  <c r="N37" i="1"/>
  <c r="Q37" i="1" s="1"/>
  <c r="N51" i="1"/>
  <c r="Q51" i="1" s="1"/>
  <c r="N71" i="1"/>
  <c r="Q71" i="1" s="1"/>
  <c r="N74" i="1"/>
  <c r="Q74" i="1" s="1"/>
  <c r="M38" i="1"/>
  <c r="L38" i="1"/>
  <c r="N38" i="1" s="1"/>
  <c r="Q38" i="1" s="1"/>
  <c r="H38" i="1"/>
  <c r="M37" i="1"/>
  <c r="L37" i="1"/>
  <c r="H37" i="1"/>
  <c r="M36" i="1"/>
  <c r="N36" i="1" s="1"/>
  <c r="Q36" i="1" s="1"/>
  <c r="L36" i="1"/>
  <c r="H36" i="1"/>
  <c r="M35" i="1"/>
  <c r="L35" i="1"/>
  <c r="N35" i="1" s="1"/>
  <c r="Q35" i="1" s="1"/>
  <c r="H35" i="1"/>
  <c r="M34" i="1"/>
  <c r="L34" i="1"/>
  <c r="N34" i="1" s="1"/>
  <c r="Q34" i="1" s="1"/>
  <c r="H34" i="1"/>
  <c r="M33" i="1"/>
  <c r="L33" i="1"/>
  <c r="H33" i="1"/>
  <c r="M32" i="1"/>
  <c r="N32" i="1" s="1"/>
  <c r="Q32" i="1" s="1"/>
  <c r="L32" i="1"/>
  <c r="H32" i="1"/>
  <c r="J32" i="1" s="1"/>
  <c r="P32" i="1" s="1"/>
  <c r="M30" i="1"/>
  <c r="L30" i="1"/>
  <c r="N30" i="1" s="1"/>
  <c r="Q30" i="1" s="1"/>
  <c r="H30" i="1"/>
  <c r="M29" i="1"/>
  <c r="L29" i="1"/>
  <c r="H29" i="1"/>
  <c r="M28" i="1"/>
  <c r="L28" i="1"/>
  <c r="N28" i="1" s="1"/>
  <c r="Q28" i="1" s="1"/>
  <c r="H28" i="1"/>
  <c r="M27" i="1"/>
  <c r="N27" i="1" s="1"/>
  <c r="Q27" i="1" s="1"/>
  <c r="L27" i="1"/>
  <c r="H27" i="1"/>
  <c r="J27" i="1" s="1"/>
  <c r="P27" i="1" s="1"/>
  <c r="M26" i="1"/>
  <c r="L26" i="1"/>
  <c r="N26" i="1" s="1"/>
  <c r="Q26" i="1" s="1"/>
  <c r="H26" i="1"/>
  <c r="M25" i="1"/>
  <c r="L25" i="1"/>
  <c r="H25" i="1"/>
  <c r="M24" i="1"/>
  <c r="L24" i="1"/>
  <c r="N24" i="1" s="1"/>
  <c r="Q24" i="1" s="1"/>
  <c r="H24" i="1"/>
  <c r="J24" i="1" s="1"/>
  <c r="P24" i="1" s="1"/>
  <c r="M23" i="1"/>
  <c r="N23" i="1" s="1"/>
  <c r="Q23" i="1" s="1"/>
  <c r="L23" i="1"/>
  <c r="H23" i="1"/>
  <c r="I16" i="1"/>
  <c r="I17" i="1"/>
  <c r="I18" i="1"/>
  <c r="I19" i="1"/>
  <c r="I20" i="1"/>
  <c r="I21" i="1"/>
  <c r="I22" i="1"/>
  <c r="M22" i="1"/>
  <c r="L22" i="1"/>
  <c r="N22" i="1" s="1"/>
  <c r="Q22" i="1" s="1"/>
  <c r="H22" i="1"/>
  <c r="J22" i="1" s="1"/>
  <c r="P22" i="1" s="1"/>
  <c r="M21" i="1"/>
  <c r="L21" i="1"/>
  <c r="N21" i="1" s="1"/>
  <c r="Q21" i="1" s="1"/>
  <c r="H21" i="1"/>
  <c r="M20" i="1"/>
  <c r="N20" i="1" s="1"/>
  <c r="Q20" i="1" s="1"/>
  <c r="L20" i="1"/>
  <c r="H20" i="1"/>
  <c r="M19" i="1"/>
  <c r="L19" i="1"/>
  <c r="N19" i="1" s="1"/>
  <c r="Q19" i="1" s="1"/>
  <c r="H19" i="1"/>
  <c r="M18" i="1"/>
  <c r="L18" i="1"/>
  <c r="N18" i="1" s="1"/>
  <c r="Q18" i="1" s="1"/>
  <c r="H18" i="1"/>
  <c r="J18" i="1" s="1"/>
  <c r="P18" i="1" s="1"/>
  <c r="M17" i="1"/>
  <c r="L17" i="1"/>
  <c r="N17" i="1" s="1"/>
  <c r="Q17" i="1" s="1"/>
  <c r="H17" i="1"/>
  <c r="M16" i="1"/>
  <c r="N16" i="1" s="1"/>
  <c r="Q16" i="1" s="1"/>
  <c r="L16" i="1"/>
  <c r="H16" i="1"/>
  <c r="M15" i="1"/>
  <c r="L15" i="1"/>
  <c r="N15" i="1" s="1"/>
  <c r="Q15" i="1" s="1"/>
  <c r="I15" i="1"/>
  <c r="H15" i="1"/>
  <c r="I14" i="1"/>
  <c r="H14" i="1"/>
  <c r="M13" i="1"/>
  <c r="L13" i="1"/>
  <c r="N13" i="1" s="1"/>
  <c r="Q13" i="1" s="1"/>
  <c r="I13" i="1"/>
  <c r="H13" i="1"/>
  <c r="M12" i="1"/>
  <c r="L12" i="1"/>
  <c r="N12" i="1" s="1"/>
  <c r="Q12" i="1" s="1"/>
  <c r="I12" i="1"/>
  <c r="H12" i="1"/>
  <c r="M11" i="1"/>
  <c r="L11" i="1"/>
  <c r="N11" i="1" s="1"/>
  <c r="Q11" i="1" s="1"/>
  <c r="I11" i="1"/>
  <c r="H11" i="1"/>
  <c r="M10" i="1"/>
  <c r="L10" i="1"/>
  <c r="N10" i="1" s="1"/>
  <c r="Q10" i="1" s="1"/>
  <c r="I10" i="1"/>
  <c r="H10" i="1"/>
  <c r="M8" i="1"/>
  <c r="L8" i="1"/>
  <c r="N8" i="1" s="1"/>
  <c r="Q8" i="1" s="1"/>
  <c r="I8" i="1"/>
  <c r="H8" i="1"/>
  <c r="M7" i="1"/>
  <c r="L7" i="1"/>
  <c r="N7" i="1" s="1"/>
  <c r="Q7" i="1" s="1"/>
  <c r="I7" i="1"/>
  <c r="H7" i="1"/>
  <c r="M6" i="1"/>
  <c r="L6" i="1"/>
  <c r="N6" i="1" s="1"/>
  <c r="Q6" i="1" s="1"/>
  <c r="I6" i="1"/>
  <c r="H6" i="1"/>
  <c r="M5" i="1"/>
  <c r="L5" i="1"/>
  <c r="N5" i="1" s="1"/>
  <c r="Q5" i="1" s="1"/>
  <c r="I5" i="1"/>
  <c r="H5" i="1"/>
  <c r="M4" i="1"/>
  <c r="L4" i="1"/>
  <c r="N4" i="1" s="1"/>
  <c r="Q4" i="1" s="1"/>
  <c r="I4" i="1"/>
  <c r="H4" i="1"/>
  <c r="M3" i="1"/>
  <c r="L3" i="1"/>
  <c r="N3" i="1" s="1"/>
  <c r="Q3" i="1" s="1"/>
  <c r="I3" i="1"/>
  <c r="H3" i="1"/>
  <c r="J9" i="1"/>
  <c r="P9" i="1" s="1"/>
  <c r="J23" i="1"/>
  <c r="P23" i="1" s="1"/>
  <c r="J28" i="1"/>
  <c r="P28" i="1" s="1"/>
  <c r="J31" i="1"/>
  <c r="P31" i="1" s="1"/>
  <c r="J33" i="1"/>
  <c r="P33" i="1" s="1"/>
  <c r="J36" i="1"/>
  <c r="P36" i="1" s="1"/>
  <c r="J37" i="1"/>
  <c r="P37" i="1" s="1"/>
  <c r="J40" i="1"/>
  <c r="P40" i="1" s="1"/>
  <c r="J42" i="1"/>
  <c r="P42" i="1" s="1"/>
  <c r="J44" i="1"/>
  <c r="P44" i="1" s="1"/>
  <c r="J45" i="1"/>
  <c r="P45" i="1" s="1"/>
  <c r="J48" i="1"/>
  <c r="P48" i="1" s="1"/>
  <c r="J49" i="1"/>
  <c r="P49" i="1" s="1"/>
  <c r="J51" i="1"/>
  <c r="P51" i="1" s="1"/>
  <c r="J57" i="1"/>
  <c r="P57" i="1" s="1"/>
  <c r="J58" i="1"/>
  <c r="P58" i="1" s="1"/>
  <c r="J65" i="1"/>
  <c r="P65" i="1" s="1"/>
  <c r="J69" i="1"/>
  <c r="P69" i="1" s="1"/>
  <c r="J70" i="1"/>
  <c r="P70" i="1" s="1"/>
  <c r="J71" i="1"/>
  <c r="P71" i="1" s="1"/>
  <c r="J73" i="1"/>
  <c r="P73" i="1" s="1"/>
  <c r="Q14" i="1"/>
  <c r="J17" i="1" l="1"/>
  <c r="P17" i="1" s="1"/>
  <c r="J21" i="1"/>
  <c r="P21" i="1" s="1"/>
  <c r="J68" i="1"/>
  <c r="P68" i="1" s="1"/>
  <c r="J64" i="1"/>
  <c r="P64" i="1" s="1"/>
  <c r="J60" i="1"/>
  <c r="P60" i="1" s="1"/>
  <c r="J47" i="1"/>
  <c r="P47" i="1" s="1"/>
  <c r="J39" i="1"/>
  <c r="P39" i="1" s="1"/>
  <c r="J35" i="1"/>
  <c r="P35" i="1" s="1"/>
  <c r="J30" i="1"/>
  <c r="P30" i="1" s="1"/>
  <c r="J26" i="1"/>
  <c r="P26" i="1" s="1"/>
  <c r="N54" i="1"/>
  <c r="Q54" i="1" s="1"/>
  <c r="N58" i="1"/>
  <c r="Q58" i="1" s="1"/>
  <c r="N62" i="1"/>
  <c r="Q62" i="1" s="1"/>
  <c r="N66" i="1"/>
  <c r="Q66" i="1" s="1"/>
  <c r="N70" i="1"/>
  <c r="Q70" i="1" s="1"/>
  <c r="J59" i="1"/>
  <c r="P59" i="1" s="1"/>
  <c r="J38" i="1"/>
  <c r="P38" i="1" s="1"/>
  <c r="J34" i="1"/>
  <c r="P34" i="1" s="1"/>
  <c r="J29" i="1"/>
  <c r="P29" i="1" s="1"/>
  <c r="N40" i="1"/>
  <c r="Q40" i="1" s="1"/>
  <c r="N44" i="1"/>
  <c r="Q44" i="1" s="1"/>
  <c r="N48" i="1"/>
  <c r="Q48" i="1" s="1"/>
  <c r="N61" i="1"/>
  <c r="Q61" i="1" s="1"/>
  <c r="N73" i="1"/>
  <c r="Q73" i="1" s="1"/>
  <c r="I27" i="3"/>
  <c r="H27" i="3"/>
  <c r="I29" i="3"/>
  <c r="H29" i="3"/>
  <c r="H28" i="3"/>
  <c r="I28" i="3"/>
  <c r="I26" i="3"/>
  <c r="H26" i="3"/>
  <c r="G33" i="3"/>
  <c r="F33" i="3"/>
  <c r="R28" i="1"/>
  <c r="R30" i="1"/>
  <c r="J52" i="1"/>
  <c r="P52" i="1" s="1"/>
  <c r="J46" i="1"/>
  <c r="P46" i="1" s="1"/>
  <c r="J50" i="1"/>
  <c r="P50" i="1" s="1"/>
  <c r="J55" i="1"/>
  <c r="P55" i="1" s="1"/>
  <c r="J63" i="1"/>
  <c r="P63" i="1" s="1"/>
  <c r="J67" i="1"/>
  <c r="P67" i="1" s="1"/>
  <c r="J43" i="1"/>
  <c r="P43" i="1" s="1"/>
  <c r="J56" i="1"/>
  <c r="P56" i="1" s="1"/>
  <c r="J25" i="1"/>
  <c r="P25" i="1" s="1"/>
  <c r="G29" i="3" s="1"/>
  <c r="N72" i="1"/>
  <c r="Q72" i="1" s="1"/>
  <c r="R72" i="1" s="1"/>
  <c r="N69" i="1"/>
  <c r="Q69" i="1" s="1"/>
  <c r="R69" i="1" s="1"/>
  <c r="N68" i="1"/>
  <c r="Q68" i="1" s="1"/>
  <c r="N67" i="1"/>
  <c r="Q67" i="1" s="1"/>
  <c r="N65" i="1"/>
  <c r="Q65" i="1" s="1"/>
  <c r="R65" i="1" s="1"/>
  <c r="N64" i="1"/>
  <c r="Q64" i="1" s="1"/>
  <c r="R64" i="1" s="1"/>
  <c r="N63" i="1"/>
  <c r="Q63" i="1" s="1"/>
  <c r="N59" i="1"/>
  <c r="Q59" i="1" s="1"/>
  <c r="R59" i="1" s="1"/>
  <c r="N57" i="1"/>
  <c r="Q57" i="1" s="1"/>
  <c r="R57" i="1" s="1"/>
  <c r="N56" i="1"/>
  <c r="Q56" i="1" s="1"/>
  <c r="N55" i="1"/>
  <c r="Q55" i="1" s="1"/>
  <c r="R55" i="1" s="1"/>
  <c r="N52" i="1"/>
  <c r="Q52" i="1" s="1"/>
  <c r="R52" i="1" s="1"/>
  <c r="N50" i="1"/>
  <c r="Q50" i="1" s="1"/>
  <c r="N49" i="1"/>
  <c r="Q49" i="1" s="1"/>
  <c r="R49" i="1" s="1"/>
  <c r="N47" i="1"/>
  <c r="Q47" i="1" s="1"/>
  <c r="R47" i="1" s="1"/>
  <c r="N46" i="1"/>
  <c r="Q46" i="1" s="1"/>
  <c r="N45" i="1"/>
  <c r="Q45" i="1" s="1"/>
  <c r="R45" i="1" s="1"/>
  <c r="N43" i="1"/>
  <c r="Q43" i="1" s="1"/>
  <c r="R43" i="1" s="1"/>
  <c r="N42" i="1"/>
  <c r="Q42" i="1" s="1"/>
  <c r="R42" i="1" s="1"/>
  <c r="N41" i="1"/>
  <c r="Q41" i="1" s="1"/>
  <c r="R41" i="1" s="1"/>
  <c r="N39" i="1"/>
  <c r="Q39" i="1" s="1"/>
  <c r="R44" i="1"/>
  <c r="R48" i="1"/>
  <c r="R60" i="1"/>
  <c r="R62" i="1"/>
  <c r="J20" i="1"/>
  <c r="P20" i="1" s="1"/>
  <c r="R20" i="1" s="1"/>
  <c r="J19" i="1"/>
  <c r="P19" i="1" s="1"/>
  <c r="R19" i="1" s="1"/>
  <c r="J13" i="1"/>
  <c r="P13" i="1" s="1"/>
  <c r="R13" i="1" s="1"/>
  <c r="J16" i="1"/>
  <c r="P16" i="1" s="1"/>
  <c r="R16" i="1" s="1"/>
  <c r="J10" i="1"/>
  <c r="P10" i="1" s="1"/>
  <c r="R10" i="1" s="1"/>
  <c r="J11" i="1"/>
  <c r="P11" i="1" s="1"/>
  <c r="R11" i="1" s="1"/>
  <c r="J14" i="1"/>
  <c r="P14" i="1" s="1"/>
  <c r="R14" i="1" s="1"/>
  <c r="J15" i="1"/>
  <c r="P15" i="1" s="1"/>
  <c r="J12" i="1"/>
  <c r="P12" i="1" s="1"/>
  <c r="R12" i="1" s="1"/>
  <c r="J8" i="1"/>
  <c r="P8" i="1" s="1"/>
  <c r="R8" i="1" s="1"/>
  <c r="J7" i="1"/>
  <c r="P7" i="1" s="1"/>
  <c r="J6" i="1"/>
  <c r="P6" i="1" s="1"/>
  <c r="R6" i="1" s="1"/>
  <c r="J5" i="1"/>
  <c r="P5" i="1" s="1"/>
  <c r="R5" i="1" s="1"/>
  <c r="J4" i="1"/>
  <c r="P4" i="1" s="1"/>
  <c r="R4" i="1" s="1"/>
  <c r="J3" i="1"/>
  <c r="P3" i="1" s="1"/>
  <c r="R33" i="1"/>
  <c r="R26" i="1"/>
  <c r="R58" i="1"/>
  <c r="R74" i="1"/>
  <c r="R23" i="1"/>
  <c r="R27" i="1"/>
  <c r="R35" i="1"/>
  <c r="R37" i="1"/>
  <c r="R51" i="1"/>
  <c r="R53" i="1"/>
  <c r="R71" i="1"/>
  <c r="R73" i="1"/>
  <c r="R9" i="1"/>
  <c r="R18" i="1"/>
  <c r="R22" i="1"/>
  <c r="R24" i="1"/>
  <c r="R29" i="1"/>
  <c r="R31" i="1"/>
  <c r="R34" i="1"/>
  <c r="R38" i="1"/>
  <c r="R40" i="1"/>
  <c r="R54" i="1"/>
  <c r="R61" i="1"/>
  <c r="R66" i="1"/>
  <c r="R70" i="1"/>
  <c r="R17" i="1"/>
  <c r="R21" i="1"/>
  <c r="R32" i="1"/>
  <c r="R36" i="1"/>
  <c r="G30" i="3" l="1"/>
  <c r="G27" i="3"/>
  <c r="F27" i="3"/>
  <c r="H32" i="3"/>
  <c r="F32" i="3"/>
  <c r="I32" i="3"/>
  <c r="R68" i="1"/>
  <c r="I33" i="3"/>
  <c r="H33" i="3"/>
  <c r="F30" i="3"/>
  <c r="R39" i="1"/>
  <c r="I30" i="3"/>
  <c r="H30" i="3"/>
  <c r="I31" i="3"/>
  <c r="H31" i="3"/>
  <c r="G31" i="3"/>
  <c r="F31" i="3"/>
  <c r="G32" i="3"/>
  <c r="R25" i="1"/>
  <c r="R63" i="1"/>
  <c r="R7" i="1"/>
  <c r="F29" i="3"/>
  <c r="R15" i="1"/>
  <c r="G28" i="3"/>
  <c r="F28" i="3"/>
  <c r="R67" i="1"/>
  <c r="R46" i="1"/>
  <c r="R3" i="1"/>
  <c r="G26" i="3"/>
  <c r="F26" i="3"/>
  <c r="R50" i="1"/>
  <c r="R56" i="1"/>
  <c r="F34" i="3" l="1"/>
  <c r="J27" i="3"/>
  <c r="K27" i="3"/>
  <c r="K32" i="3"/>
  <c r="H34" i="3"/>
  <c r="I34" i="3"/>
  <c r="K29" i="3"/>
  <c r="K30" i="3"/>
  <c r="J30" i="3"/>
  <c r="K28" i="3"/>
  <c r="J28" i="3"/>
  <c r="J32" i="3"/>
  <c r="K26" i="3"/>
  <c r="J26" i="3"/>
  <c r="K31" i="3"/>
  <c r="J31" i="3"/>
  <c r="J29" i="3"/>
  <c r="K33" i="3"/>
  <c r="J33" i="3"/>
  <c r="K34" i="3" l="1"/>
  <c r="J34" i="3"/>
  <c r="G34" i="3"/>
</calcChain>
</file>

<file path=xl/sharedStrings.xml><?xml version="1.0" encoding="utf-8"?>
<sst xmlns="http://schemas.openxmlformats.org/spreadsheetml/2006/main" count="798" uniqueCount="284">
  <si>
    <t>เขต</t>
  </si>
  <si>
    <t>จังหวัด</t>
  </si>
  <si>
    <t>รหัส</t>
  </si>
  <si>
    <t>หน่วยบริการ</t>
  </si>
  <si>
    <t>ประเภท</t>
  </si>
  <si>
    <t>ID</t>
  </si>
  <si>
    <t>กลุ่มระดับบริการ</t>
  </si>
  <si>
    <t>ต้นทุนบริการผู้ป่วยนอก</t>
  </si>
  <si>
    <t xml:space="preserve"> ต้นทุนบริการผู้ป่วยใน</t>
  </si>
  <si>
    <t>ผลการประเมิน</t>
  </si>
  <si>
    <t xml:space="preserve"> ต้นทุนบริการผู้ป่วยนอก (บาท)</t>
  </si>
  <si>
    <t xml:space="preserve"> จำนวนครั้งผู้ป่วยนอก (ครั้ง) </t>
  </si>
  <si>
    <t xml:space="preserve"> ต้นทุนบริการผู้ป่วยนอกต่อครั้ง  </t>
  </si>
  <si>
    <t xml:space="preserve"> Mean+1SD </t>
  </si>
  <si>
    <t xml:space="preserve"> ต้นทุนบริการผู้ป่วยใน (บาท) </t>
  </si>
  <si>
    <t>Sum AdjRW</t>
  </si>
  <si>
    <t xml:space="preserve"> ต้นทุนบริการผู้ป่วยในต่อ AdjRW </t>
  </si>
  <si>
    <t>Mean+1SD</t>
  </si>
  <si>
    <t>OP</t>
  </si>
  <si>
    <t>IP</t>
  </si>
  <si>
    <t>notice</t>
  </si>
  <si>
    <t>รพศ.</t>
  </si>
  <si>
    <t>รพช.</t>
  </si>
  <si>
    <t>รพช.F1 P50,000-100,000</t>
  </si>
  <si>
    <t>รพช.M2 B&gt;100</t>
  </si>
  <si>
    <t>รพช.F2 P&lt;=30,000</t>
  </si>
  <si>
    <t>รพช.F2 P30,000-60,000</t>
  </si>
  <si>
    <t>รพช.F2 P60,000-90,000</t>
  </si>
  <si>
    <t>รพช.F1 P&lt;=50,000</t>
  </si>
  <si>
    <t>รพช.F3 P&lt;=15,000</t>
  </si>
  <si>
    <t>รพท.</t>
  </si>
  <si>
    <t>รพท.M1 B&gt;200</t>
  </si>
  <si>
    <t>รพท.S B&gt;400</t>
  </si>
  <si>
    <t>รพท.S B&lt;=400</t>
  </si>
  <si>
    <t>รพช.M2 B&lt;=100</t>
  </si>
  <si>
    <t>รพศ.A B&lt;=700</t>
  </si>
  <si>
    <t>04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</si>
  <si>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</si>
  <si>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</si>
  <si>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</si>
  <si>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</si>
  <si>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</si>
  <si>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</si>
  <si>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</si>
  <si>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</si>
  <si>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</si>
  <si>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นนทบุรี</t>
  </si>
  <si>
    <t>10686</t>
  </si>
  <si>
    <t>รพ.พระนั่งเกล้า</t>
  </si>
  <si>
    <t>10756</t>
  </si>
  <si>
    <t>รพ.บางกรวย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</si>
  <si>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</si>
  <si>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</si>
  <si>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</si>
  <si>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</si>
  <si>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</si>
  <si>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</si>
  <si>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</si>
  <si>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</si>
  <si>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28875</t>
  </si>
  <si>
    <t>รพ.บางบัวทอง ๒</t>
  </si>
  <si>
    <t>41768</t>
  </si>
  <si>
    <t>ศูนบริการการแพทย์นนทบุรี</t>
  </si>
  <si>
    <t>Error</t>
  </si>
  <si>
    <t>ปทุมธานี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</si>
  <si>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</si>
  <si>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</si>
  <si>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</si>
  <si>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</si>
  <si>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</si>
  <si>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</si>
  <si>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</si>
  <si>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</si>
  <si>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</si>
  <si>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</si>
  <si>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</si>
  <si>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</si>
  <si>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</si>
  <si>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</si>
  <si>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</si>
  <si>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</si>
  <si>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พระนครศรีอยุธยา</t>
  </si>
  <si>
    <t>10660</t>
  </si>
  <si>
    <t>รพ.พระนครศรีอยุธยา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</si>
  <si>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</si>
  <si>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</si>
  <si>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</si>
  <si>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</si>
  <si>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</si>
  <si>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</si>
  <si>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</si>
  <si>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</si>
  <si>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</si>
  <si>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</si>
  <si>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</si>
  <si>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</si>
  <si>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</si>
  <si>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</si>
  <si>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</si>
  <si>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</si>
  <si>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</si>
  <si>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</si>
  <si>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</si>
  <si>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</si>
  <si>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</si>
  <si>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</si>
  <si>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</si>
  <si>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</si>
  <si>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</si>
  <si>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</si>
  <si>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</si>
  <si>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</si>
  <si>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</si>
  <si>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</si>
  <si>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</si>
  <si>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</si>
  <si>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</si>
  <si>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</si>
  <si>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</si>
  <si>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</si>
  <si>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</si>
  <si>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</si>
  <si>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</si>
  <si>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</si>
  <si>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</si>
  <si>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</si>
  <si>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</si>
  <si>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</si>
  <si>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</si>
  <si>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</si>
  <si>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</si>
  <si>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</si>
  <si>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</si>
  <si>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</si>
  <si>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</si>
  <si>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</si>
  <si>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</si>
  <si>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</si>
  <si>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</si>
  <si>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</si>
  <si>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</si>
  <si>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</si>
  <si>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</si>
  <si>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</si>
  <si>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</si>
  <si>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</si>
  <si>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</si>
  <si>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</si>
  <si>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</si>
  <si>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</si>
  <si>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</si>
  <si>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</si>
  <si>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</si>
  <si>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</si>
  <si>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</si>
  <si>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</si>
  <si>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</si>
  <si>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</si>
  <si>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</si>
  <si>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</si>
  <si>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</si>
  <si>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</si>
  <si>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สิงห์บุรี</t>
  </si>
  <si>
    <t>10692</t>
  </si>
  <si>
    <t>รพ.สิงห์บุรี</t>
  </si>
  <si>
    <t>10693</t>
  </si>
  <si>
    <t>รพ.อินทร์บุรี</t>
  </si>
  <si>
    <t>รพท.M1 B&lt;=200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</si>
  <si>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</si>
  <si>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</si>
  <si>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</si>
  <si>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</si>
  <si>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</si>
  <si>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</si>
  <si>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</si>
  <si>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</si>
  <si>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</si>
  <si>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</si>
  <si>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</si>
  <si>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</si>
  <si>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</si>
  <si>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</si>
  <si>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</si>
  <si>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</si>
  <si>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</si>
  <si>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</si>
  <si>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</si>
  <si>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</si>
  <si>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</si>
  <si>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</si>
  <si>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</si>
  <si>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รายงานต้นทุนรายหน่วยรายจังหวัด</t>
  </si>
  <si>
    <t>เขต  4</t>
  </si>
  <si>
    <t>ต้นทุนสะสมรายเดือน</t>
  </si>
  <si>
    <t>ต้นทุน</t>
  </si>
  <si>
    <t>จำนวนOPD / Admit</t>
  </si>
  <si>
    <t>จำนวนวันนอน</t>
  </si>
  <si>
    <t>จำนวน RW</t>
  </si>
  <si>
    <t>ต้นทุนต่อAdmit</t>
  </si>
  <si>
    <t>ต้นทุนต่อวัน</t>
  </si>
  <si>
    <t>ต้นทุนต่อ OPD / RW</t>
  </si>
  <si>
    <t>นครนายก,รพท.</t>
  </si>
  <si>
    <t>OPD</t>
  </si>
  <si>
    <t>IPD</t>
  </si>
  <si>
    <t>ปากพลี,รพช.</t>
  </si>
  <si>
    <t>บ้านนา,รพช.</t>
  </si>
  <si>
    <t>องครักษ์,รพช.</t>
  </si>
  <si>
    <t>พระนั่งเกล้า,รพศ.</t>
  </si>
  <si>
    <t>บางกรวย,รพช.</t>
  </si>
  <si>
    <t>บางบัวทอง,รพช.</t>
  </si>
  <si>
    <t>ไทรน้อย,รพช.</t>
  </si>
  <si>
    <t>ปากเกร็ด,รพช.</t>
  </si>
  <si>
    <t>บางบัวทอง ๒,รพช.</t>
  </si>
  <si>
    <t>ศูนย์บริการการแพทย์น</t>
  </si>
  <si>
    <t>นทบุรี,รพช.</t>
  </si>
  <si>
    <t>ปทุมธานี,รพท.</t>
  </si>
  <si>
    <t>คลองหลวง,รพช.</t>
  </si>
  <si>
    <t>ธัญบุรี,รพช.</t>
  </si>
  <si>
    <t>ประชาธิปัตย์,รพช.</t>
  </si>
  <si>
    <t>หนองเสือ,รพช.</t>
  </si>
  <si>
    <t>ลาดหลุมแก้ว,รพช.</t>
  </si>
  <si>
    <t>ลำลูกกา,รพช.</t>
  </si>
  <si>
    <t>สามโคก,รพช.</t>
  </si>
  <si>
    <t>พระนครศรีอยุธยา,รพศ.</t>
  </si>
  <si>
    <t>เสนา,รพท.</t>
  </si>
  <si>
    <t>ท่าเรือ,รพช.</t>
  </si>
  <si>
    <t>สมเด็จพระสังฆราช(นค</t>
  </si>
  <si>
    <t>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</si>
  <si>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</si>
  <si>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</si>
  <si>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</si>
  <si>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</si>
  <si>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</si>
  <si>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</si>
  <si>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</si>
  <si>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</si>
  <si>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</si>
  <si>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</si>
  <si>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</si>
  <si>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พระนารายณ์มหาราช,ร</t>
  </si>
  <si>
    <t>พท.</t>
  </si>
  <si>
    <t>บ้านหมี่,รพท.</t>
  </si>
  <si>
    <t>พัฒนานิคม,รพช.</t>
  </si>
  <si>
    <t>โคกสำโรง,รพช.</t>
  </si>
  <si>
    <t>ชัยบาดาล,รพช.</t>
  </si>
  <si>
    <t>ท่าวุ้ง,รพช.</t>
  </si>
  <si>
    <t>ท่าหลวง,รพช.</t>
  </si>
  <si>
    <t>สระโบสถ์,รพช.</t>
  </si>
  <si>
    <t>โคกเจริญ,รพช.</t>
  </si>
  <si>
    <t>ลำสนธิ,รพช.</t>
  </si>
  <si>
    <t>หนองม่วง,รพช.</t>
  </si>
  <si>
    <t>สระบุรี,รพศ.</t>
  </si>
  <si>
    <t>แก่งคอย,รพช.</t>
  </si>
  <si>
    <t>หนองแค,รพช.</t>
  </si>
  <si>
    <t>วิหารแดง,รพช.</t>
  </si>
  <si>
    <t>หนองแซง,รพช.</t>
  </si>
  <si>
    <t>บ้านหมอ,รพช.</t>
  </si>
  <si>
    <t>ดอนพุด,รพช.</t>
  </si>
  <si>
    <t>หนองโดน,รพช.</t>
  </si>
  <si>
    <t>เสาไห้,รพช.</t>
  </si>
  <si>
    <t>มวกเหล็ก,รพช.</t>
  </si>
  <si>
    <t>วังม่วง,รพช.</t>
  </si>
  <si>
    <t>สิงห์บุรี,รพท.</t>
  </si>
  <si>
    <t>อินทร์บุรี,รพท.</t>
  </si>
  <si>
    <t>บางระจัน,รพช.</t>
  </si>
  <si>
    <t>ค่ายบางระจัน,รพช.</t>
  </si>
  <si>
    <t>พรหมบุรี,รพช.</t>
  </si>
  <si>
    <t>ท่าช้าง,รพช.</t>
  </si>
  <si>
    <t>อ่างทอง,รพท.</t>
  </si>
  <si>
    <t>ไชโย,รพช.</t>
  </si>
  <si>
    <t>ป่าโมก,รพช.</t>
  </si>
  <si>
    <t>โพธิ์ทอง,รพช.</t>
  </si>
  <si>
    <t>แสวงหา,รพช.</t>
  </si>
  <si>
    <t>วิเศษชัยชาญ,รพช.</t>
  </si>
  <si>
    <t>สามโก้,รพช.</t>
  </si>
  <si>
    <t>ณ 20/12/2565</t>
  </si>
  <si>
    <t>จำนวน (แห่ง)</t>
  </si>
  <si>
    <t>ผ่าน</t>
  </si>
  <si>
    <t>ไม่ผ่าน</t>
  </si>
  <si>
    <t>หน่วยบริการทั้งหมด 
(แห่ง)</t>
  </si>
  <si>
    <t>รวม</t>
  </si>
  <si>
    <t xml:space="preserve"> OPD, IPD</t>
  </si>
  <si>
    <t>เดือน ตุลาคม 2565</t>
  </si>
  <si>
    <t xml:space="preserve">สรุปผลการดำเนินงาน Unit Cost เขตสุขภาพที่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</si>
</sst>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[Red]\-#,##0.0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66CCFF"/>
      <name val="TH SarabunPSK"/>
      <family val="2"/>
    </font>
    <font>
      <sz val="14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C53"/>
        <bgColor indexed="64"/>
      </patternFill>
    </fill>
    <fill>
      <patternFill patternType="solid">
        <fgColor rgb="FF658CD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4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5" fillId="0" borderId="0" xfId="2" applyFont="1" applyAlignment="1">
      <alignment vertical="top"/>
    </xf>
    <xf numFmtId="14" fontId="5" fillId="0" borderId="0" xfId="2" applyNumberFormat="1" applyFont="1" applyAlignment="1">
      <alignment vertical="top"/>
    </xf>
    <xf numFmtId="0" fontId="3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187" fontId="5" fillId="0" borderId="0" xfId="2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Alignment="1">
      <alignment vertical="top"/>
    </xf>
    <xf numFmtId="187" fontId="5" fillId="0" borderId="0" xfId="2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2" applyFont="1" applyFill="1" applyAlignment="1">
      <alignment horizontal="center" vertical="top" wrapText="1"/>
    </xf>
    <xf numFmtId="0" fontId="5" fillId="0" borderId="0" xfId="2" applyFont="1" applyFill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0" fillId="0" borderId="0" xfId="0" applyAlignment="1"/>
    <xf numFmtId="187" fontId="5" fillId="12" borderId="0" xfId="2" applyNumberFormat="1" applyFont="1" applyFill="1" applyAlignment="1">
      <alignment vertical="top" wrapText="1"/>
    </xf>
    <xf numFmtId="0" fontId="12" fillId="0" borderId="0" xfId="0" applyFont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6" fillId="6" borderId="0" xfId="0" applyFont="1" applyFill="1"/>
    <xf numFmtId="4" fontId="5" fillId="0" borderId="0" xfId="0" applyNumberFormat="1" applyFont="1"/>
    <xf numFmtId="3" fontId="5" fillId="0" borderId="0" xfId="0" applyNumberFormat="1" applyFont="1"/>
    <xf numFmtId="0" fontId="6" fillId="0" borderId="0" xfId="0" applyFont="1" applyFill="1"/>
  </cellXfs>
  <cellStyles count="4">
    <cellStyle name="Comma" xfId="1" builtinId="3"/>
    <cellStyle name="Normal" xfId="0" builtinId="0"/>
    <cellStyle name="Normal 2" xfId="3" xr:uid="{92441434-D49F-468A-8E48-B1E2215ACC13}"/>
    <cellStyle name="Normal 2 2" xfId="2" xr:uid="{ABC5A9CC-7E99-46FE-A4AD-B1B2BFBE352E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00F600"/>
      <color rgb="FFDEA900"/>
      <color rgb="FFFF8C53"/>
      <color rgb="FF658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ผู้ป่วยนอก</a:t>
            </a:r>
            <a:r>
              <a:rPr lang="th-TH" sz="1800" baseline="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(</a:t>
            </a:r>
            <a:r>
              <a:rPr lang="en-US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OPD)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สรุปภาพรวม!$F$24</c:f>
              <c:strCache>
                <c:ptCount val="1"/>
                <c:pt idx="0">
                  <c:v>OPD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DE9-480B-A7A5-4AD5DC877FA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DE9-480B-A7A5-4AD5DC877FAD}"/>
              </c:ext>
            </c:extLst>
          </c:dPt>
          <c:dLbls>
            <c:dLbl>
              <c:idx val="0"/>
              <c:layout>
                <c:manualLayout>
                  <c:x val="-3.6517228269381608E-3"/>
                  <c:y val="-0.1069001377929081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 sz="1200" b="1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a:t>ผ่าน 33 แห่ง </a:t>
                    </a:r>
                    <a:br>
                      <a:rPr lang="th-TH" sz="1200" b="1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</a:br>
                    <a:r>
                      <a:rPr lang="th-TH" sz="1200" b="1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a:t>(ร้อยละ 45.83)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3124419756516"/>
                      <c:h val="0.1746575580491462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3DE9-480B-A7A5-4AD5DC877FAD}"/>
                </c:ext>
              </c:extLst>
            </c:dLbl>
            <c:dLbl>
              <c:idx val="1"/>
              <c:layout>
                <c:manualLayout>
                  <c:x val="1.2439203393414685E-7"/>
                  <c:y val="-0.243143950440538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 sz="1200" b="1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a:t>ไม่ผ่าน 39 แห่ง </a:t>
                    </a:r>
                    <a:br>
                      <a:rPr lang="th-TH" sz="1200" b="1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</a:br>
                    <a:r>
                      <a:rPr lang="th-TH" sz="1200" b="1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a:t>(ร้อยละ 54.17)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2069112730952"/>
                      <c:h val="0.1932406010224331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3DE9-480B-A7A5-4AD5DC877F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สรุปภาพรวม!$F$25:$G$25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สรุปภาพรวม!$F$34:$G$34</c:f>
              <c:numCache>
                <c:formatCode>General</c:formatCode>
                <c:ptCount val="2"/>
                <c:pt idx="0">
                  <c:v>33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9-480B-A7A5-4AD5DC877FAD}"/>
            </c:ext>
          </c:extLst>
        </c:ser>
        <c:ser>
          <c:idx val="1"/>
          <c:order val="1"/>
          <c:tx>
            <c:strRef>
              <c:f>สรุปภาพรวม!$G$23:$G$25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ED7-4F8C-A245-D4CABAC668C5}"/>
              </c:ext>
            </c:extLst>
          </c:dPt>
          <c:cat>
            <c:strRef>
              <c:f>สรุปภาพรวม!$F$25:$G$25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สรุปภาพรวม!$G$34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9-480B-A7A5-4AD5DC877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ผู้ป่วยใน </a:t>
            </a:r>
            <a:r>
              <a:rPr lang="en-US" sz="18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(IPD)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สรุปภาพรวม!$H$24:$I$24</c:f>
              <c:strCache>
                <c:ptCount val="2"/>
                <c:pt idx="0">
                  <c:v>IPD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6BD-4874-A22A-76C43C422C9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6BD-4874-A22A-76C43C422C96}"/>
              </c:ext>
            </c:extLst>
          </c:dPt>
          <c:dLbls>
            <c:dLbl>
              <c:idx val="0"/>
              <c:layout>
                <c:manualLayout>
                  <c:x val="5.2889545056867888E-2"/>
                  <c:y val="-8.924236217340864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62 แห่ง</a:t>
                    </a:r>
                  </a:p>
                  <a:p>
                    <a:pPr>
                      <a:defRPr sz="1200" b="1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(ร้อยละ 86.11)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6BD-4874-A22A-76C43C422C96}"/>
                </c:ext>
              </c:extLst>
            </c:dLbl>
            <c:dLbl>
              <c:idx val="1"/>
              <c:layout>
                <c:manualLayout>
                  <c:x val="-8.4445560536760611E-2"/>
                  <c:y val="-3.1233597091516217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ไม่ผ่าน 10 แห่ง </a:t>
                    </a:r>
                  </a:p>
                  <a:p>
                    <a:r>
                      <a:rPr lang="th-TH"/>
                      <a:t>(ร้อยละ 13.89)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6BD-4874-A22A-76C43C422C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สรุปภาพรวม!$H$25:$I$25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สรุปภาพรวม!$H$34:$I$34</c:f>
              <c:numCache>
                <c:formatCode>General</c:formatCode>
                <c:ptCount val="2"/>
                <c:pt idx="0">
                  <c:v>62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D-4874-A22A-76C43C422C96}"/>
            </c:ext>
          </c:extLst>
        </c:ser>
        <c:ser>
          <c:idx val="1"/>
          <c:order val="1"/>
          <c:tx>
            <c:strRef>
              <c:f>สรุปภาพรวม!$I$23:$I$25</c:f>
              <c:strCache>
                <c:ptCount val="1"/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D59-4CFF-81B1-302C72050E10}"/>
              </c:ext>
            </c:extLst>
          </c:dPt>
          <c:cat>
            <c:strRef>
              <c:f>สรุปภาพรวม!$H$25:$I$25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สรุปภาพรวม!$I$26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D-4874-A22A-76C43C42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ผู้ป่วยนอก (</a:t>
            </a:r>
            <a:r>
              <a:rPr lang="en-US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OPD</a:t>
            </a:r>
            <a:r>
              <a:rPr lang="th-TH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  <a:r>
              <a:rPr lang="en-US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, </a:t>
            </a:r>
            <a:r>
              <a:rPr lang="th-TH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ผู้ป่วยใน (</a:t>
            </a:r>
            <a:r>
              <a:rPr lang="en-US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IPD</a:t>
            </a:r>
            <a:r>
              <a:rPr lang="th-TH" sz="1800" b="1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  <a:endParaRPr lang="en-US" sz="18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สรุปภาพรวม!$J$24</c:f>
              <c:strCache>
                <c:ptCount val="1"/>
                <c:pt idx="0">
                  <c:v> OPD, IPD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B76-42D1-B2D8-C5CAB4C4870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B76-42D1-B2D8-C5CAB4C4870D}"/>
              </c:ext>
            </c:extLst>
          </c:dPt>
          <c:dLbls>
            <c:dLbl>
              <c:idx val="0"/>
              <c:layout>
                <c:manualLayout>
                  <c:x val="-2.6894472021279383E-3"/>
                  <c:y val="-7.44461451620522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00B05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00B050"/>
                        </a:solidFill>
                      </a:rPr>
                      <a:t>ผ่าน 30 แห่ง </a:t>
                    </a:r>
                    <a:br>
                      <a:rPr lang="th-TH">
                        <a:solidFill>
                          <a:srgbClr val="00B050"/>
                        </a:solidFill>
                      </a:rPr>
                    </a:br>
                    <a:r>
                      <a:rPr lang="th-TH">
                        <a:solidFill>
                          <a:srgbClr val="00B050"/>
                        </a:solidFill>
                      </a:rPr>
                      <a:t>(ร้อยละ 41.67)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B76-42D1-B2D8-C5CAB4C4870D}"/>
                </c:ext>
              </c:extLst>
            </c:dLbl>
            <c:dLbl>
              <c:idx val="1"/>
              <c:layout>
                <c:manualLayout>
                  <c:x val="-5.3788944042556797E-3"/>
                  <c:y val="4.37918500953248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FF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rgbClr val="FF0000"/>
                        </a:solidFill>
                      </a:rPr>
                      <a:t>ไม่ผ่าน 42 แห่ง (ร้อยละ 58.33)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B76-42D1-B2D8-C5CAB4C48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สรุปภาพรวม!$J$25:$K$25</c:f>
              <c:strCache>
                <c:ptCount val="2"/>
                <c:pt idx="0">
                  <c:v>ผ่าน</c:v>
                </c:pt>
                <c:pt idx="1">
                  <c:v>ไม่ผ่าน</c:v>
                </c:pt>
              </c:strCache>
            </c:strRef>
          </c:cat>
          <c:val>
            <c:numRef>
              <c:f>สรุปภาพรวม!$J$34:$K$34</c:f>
              <c:numCache>
                <c:formatCode>General</c:formatCode>
                <c:ptCount val="2"/>
                <c:pt idx="0">
                  <c:v>30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6-42D1-B2D8-C5CAB4C4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142874</xdr:rowOff>
    </xdr:from>
    <xdr:to>
      <xdr:col>4</xdr:col>
      <xdr:colOff>47625</xdr:colOff>
      <xdr:row>19</xdr:row>
      <xdr:rowOff>76199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6409E4B-E516-4EFD-AA17-EEDD32BDF0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156882</xdr:colOff>
      <xdr:row>3</xdr:row>
      <xdr:rowOff>134471</xdr:rowOff>
    </xdr:from>
    <xdr:to>
      <xdr:col>9</xdr:col>
      <xdr:colOff>523875</xdr:colOff>
      <xdr:row>19</xdr:row>
      <xdr:rowOff>112059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C925EC7-95CB-465B-AF3D-A8A7274B3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627527</xdr:colOff>
      <xdr:row>3</xdr:row>
      <xdr:rowOff>118781</xdr:rowOff>
    </xdr:from>
    <xdr:to>
      <xdr:col>16</xdr:col>
      <xdr:colOff>549087</xdr:colOff>
      <xdr:row>19</xdr:row>
      <xdr:rowOff>123264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F230C6C-84ED-47C7-B1AA-5ABD457ECF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D_IT\&#3600;&#3634;&#3609;&#3586;&#3657;&#3629;&#3617;&#3641;&#3621;&#3585;&#3621;&#3634;&#3591;\&#3586;&#3657;&#3629;&#3617;&#3641;&#3621;&#3619;&#3627;&#3633;&#3626;&#3627;&#3621;&#3633;&#3585;_&#3611;&#3637;2545-55\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_DriveD_IT\1&#3600;&#3634;&#3609;&#3586;&#3657;&#3629;&#3617;&#3641;&#3621;&#3585;&#3621;&#3634;&#3591;\&#3586;&#3657;&#3629;&#3617;&#3641;&#3621;&#3607;&#3635;&#3648;&#3609;&#3637;&#3618;&#3610;&#3626;&#3606;&#3634;&#3609;&#3610;&#3619;&#3636;&#3585;&#3634;&#3619;_&#3611;&#3637;2551-59\&#3648;&#3605;&#3619;&#3637;&#3618;&#3617;&#3586;&#3657;&#3629;&#3617;&#3641;&#3621;&#3619;&#3614;&#3611;&#3637;2560_18&#3605;&#3588;59\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\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2E14-5CDE-49DB-988E-23A19BB0FF5B}">
  <dimension ref="B1:I170"/>
  <sheetViews>
    <sheetView workbookViewId="0">
      <selection activeCell="H7" sqref="H7"/>
    </sheetView>
  </sheetViews>
  <sheetFormatPr defaultRowHeight="14.25" x14ac:dyDescent="0.2"/>
  <cols>
    <col min="2" max="2" width="26.125" bestFit="1" customWidth="1"/>
    <col min="3" max="3" width="15.375" bestFit="1" customWidth="1"/>
    <col min="4" max="4" width="11.125" bestFit="1" customWidth="1"/>
    <col min="5" max="5" width="11.625" bestFit="1" customWidth="1"/>
    <col min="6" max="6" width="11.875" bestFit="1" customWidth="1"/>
    <col min="7" max="7" width="15.75" bestFit="1" customWidth="1"/>
    <col min="8" max="8" width="14" bestFit="1" customWidth="1"/>
    <col min="9" max="9" width="8.625" bestFit="1" customWidth="1"/>
  </cols>
  <sheetData>
    <row r="1" spans="2:9" ht="24" x14ac:dyDescent="0.2">
      <c r="B1" s="16" t="s">
        <v>191</v>
      </c>
      <c r="C1" s="17" t="s">
        <v>37</v>
      </c>
      <c r="D1" s="17" t="s">
        <v>192</v>
      </c>
      <c r="E1" s="18">
        <v>256601</v>
      </c>
      <c r="F1" s="19">
        <v>243192</v>
      </c>
      <c r="G1" s="16" t="s">
        <v>193</v>
      </c>
    </row>
    <row r="2" spans="2:9" ht="24" x14ac:dyDescent="0.2">
      <c r="B2" s="17" t="s">
        <v>194</v>
      </c>
      <c r="C2" s="20" t="s">
        <v>195</v>
      </c>
      <c r="D2" s="17" t="s">
        <v>196</v>
      </c>
      <c r="E2" s="17" t="s">
        <v>197</v>
      </c>
      <c r="F2" s="17" t="s">
        <v>198</v>
      </c>
      <c r="G2" s="17" t="s">
        <v>199</v>
      </c>
      <c r="H2" s="20" t="s">
        <v>200</v>
      </c>
    </row>
    <row r="3" spans="2:9" ht="21.75" x14ac:dyDescent="0.2">
      <c r="B3" s="20">
        <v>10698</v>
      </c>
      <c r="C3" s="20" t="s">
        <v>201</v>
      </c>
      <c r="D3" s="20" t="s">
        <v>202</v>
      </c>
      <c r="E3" s="21">
        <v>20889626.129999999</v>
      </c>
      <c r="F3" s="22">
        <v>23576</v>
      </c>
      <c r="G3" s="20">
        <v>886.05</v>
      </c>
    </row>
    <row r="4" spans="2:9" ht="21.75" x14ac:dyDescent="0.2">
      <c r="B4" s="20" t="s">
        <v>203</v>
      </c>
      <c r="C4" s="21">
        <v>43975834.369999997</v>
      </c>
      <c r="D4" s="22">
        <v>1491</v>
      </c>
      <c r="E4" s="22">
        <v>8906</v>
      </c>
      <c r="F4" s="21">
        <v>1650.79</v>
      </c>
      <c r="G4" s="21">
        <v>29494.19</v>
      </c>
      <c r="H4" s="21">
        <v>4937.78</v>
      </c>
      <c r="I4" s="21">
        <v>26639.27</v>
      </c>
    </row>
    <row r="5" spans="2:9" ht="21.75" x14ac:dyDescent="0.2">
      <c r="B5" s="20">
        <v>10863</v>
      </c>
      <c r="C5" s="20" t="s">
        <v>204</v>
      </c>
      <c r="D5" s="20" t="s">
        <v>202</v>
      </c>
      <c r="E5" s="21">
        <v>5756392.8200000003</v>
      </c>
      <c r="F5" s="22">
        <v>5856</v>
      </c>
      <c r="G5" s="20">
        <v>982.99</v>
      </c>
    </row>
    <row r="6" spans="2:9" ht="21.75" x14ac:dyDescent="0.2">
      <c r="B6" s="20" t="s">
        <v>203</v>
      </c>
      <c r="C6" s="21">
        <v>226553.97</v>
      </c>
      <c r="D6" s="20">
        <v>71</v>
      </c>
      <c r="E6" s="20">
        <v>154</v>
      </c>
      <c r="F6" s="20">
        <v>48.43</v>
      </c>
      <c r="G6" s="21">
        <v>3190.9</v>
      </c>
      <c r="H6" s="21">
        <v>1471.13</v>
      </c>
      <c r="I6" s="21">
        <v>4677.57</v>
      </c>
    </row>
    <row r="7" spans="2:9" ht="21.75" x14ac:dyDescent="0.2">
      <c r="B7" s="20">
        <v>10864</v>
      </c>
      <c r="C7" s="20" t="s">
        <v>205</v>
      </c>
      <c r="D7" s="20" t="s">
        <v>202</v>
      </c>
      <c r="E7" s="21">
        <v>9413309.1300000008</v>
      </c>
      <c r="F7" s="22">
        <v>12933</v>
      </c>
      <c r="G7" s="20">
        <v>727.85</v>
      </c>
    </row>
    <row r="8" spans="2:9" ht="21.75" x14ac:dyDescent="0.2">
      <c r="B8" s="20" t="s">
        <v>203</v>
      </c>
      <c r="C8" s="21">
        <v>3841899.73</v>
      </c>
      <c r="D8" s="20">
        <v>371</v>
      </c>
      <c r="E8" s="22">
        <v>1297</v>
      </c>
      <c r="F8" s="20">
        <v>192.55</v>
      </c>
      <c r="G8" s="21">
        <v>10355.52</v>
      </c>
      <c r="H8" s="21">
        <v>2962.14</v>
      </c>
      <c r="I8" s="21">
        <v>19952.37</v>
      </c>
    </row>
    <row r="9" spans="2:9" ht="21.75" x14ac:dyDescent="0.2">
      <c r="B9" s="20">
        <v>10865</v>
      </c>
      <c r="C9" s="20" t="s">
        <v>206</v>
      </c>
      <c r="D9" s="20" t="s">
        <v>202</v>
      </c>
      <c r="E9" s="21">
        <v>2802065.54</v>
      </c>
      <c r="F9" s="22">
        <v>8837</v>
      </c>
      <c r="G9" s="20">
        <v>317.08</v>
      </c>
    </row>
    <row r="10" spans="2:9" ht="21.75" x14ac:dyDescent="0.2">
      <c r="B10" s="20" t="s">
        <v>203</v>
      </c>
      <c r="C10" s="21">
        <v>7462420.8499999996</v>
      </c>
      <c r="D10" s="20">
        <v>180</v>
      </c>
      <c r="E10" s="20">
        <v>600</v>
      </c>
      <c r="F10" s="20">
        <v>105.91</v>
      </c>
      <c r="G10" s="21">
        <v>41457.89</v>
      </c>
      <c r="H10" s="21">
        <v>12437.37</v>
      </c>
      <c r="I10" s="21">
        <v>70458.23</v>
      </c>
    </row>
    <row r="11" spans="2:9" ht="24" x14ac:dyDescent="0.2">
      <c r="B11" s="16"/>
    </row>
    <row r="12" spans="2:9" ht="24" x14ac:dyDescent="0.2">
      <c r="B12" s="16" t="s">
        <v>191</v>
      </c>
      <c r="C12" s="17" t="s">
        <v>46</v>
      </c>
      <c r="D12" s="17" t="s">
        <v>192</v>
      </c>
      <c r="E12" s="18">
        <v>256601</v>
      </c>
      <c r="F12" s="19">
        <v>243192</v>
      </c>
      <c r="G12" s="16" t="s">
        <v>193</v>
      </c>
    </row>
    <row r="13" spans="2:9" ht="24" x14ac:dyDescent="0.2">
      <c r="B13" s="17" t="s">
        <v>194</v>
      </c>
      <c r="C13" s="20" t="s">
        <v>195</v>
      </c>
      <c r="D13" s="17" t="s">
        <v>196</v>
      </c>
      <c r="E13" s="17" t="s">
        <v>197</v>
      </c>
      <c r="F13" s="17" t="s">
        <v>198</v>
      </c>
      <c r="G13" s="17" t="s">
        <v>199</v>
      </c>
      <c r="H13" s="20" t="s">
        <v>200</v>
      </c>
    </row>
    <row r="14" spans="2:9" ht="21.75" x14ac:dyDescent="0.2">
      <c r="B14" s="20">
        <v>10686</v>
      </c>
      <c r="C14" s="20" t="s">
        <v>207</v>
      </c>
      <c r="D14" s="20" t="s">
        <v>202</v>
      </c>
      <c r="E14" s="21">
        <v>101895185.37</v>
      </c>
      <c r="F14" s="22">
        <v>59206</v>
      </c>
      <c r="G14" s="21">
        <v>1721.03</v>
      </c>
    </row>
    <row r="15" spans="2:9" ht="21.75" x14ac:dyDescent="0.2">
      <c r="B15" s="20" t="s">
        <v>203</v>
      </c>
      <c r="C15" s="21">
        <v>72642864.590000004</v>
      </c>
      <c r="D15" s="22">
        <v>2691</v>
      </c>
      <c r="E15" s="22">
        <v>19644</v>
      </c>
      <c r="F15" s="21">
        <v>5505.77</v>
      </c>
      <c r="G15" s="21">
        <v>26994.75</v>
      </c>
      <c r="H15" s="21">
        <v>3697.97</v>
      </c>
      <c r="I15" s="21">
        <v>13193.95</v>
      </c>
    </row>
    <row r="16" spans="2:9" ht="21.75" x14ac:dyDescent="0.2">
      <c r="B16" s="20">
        <v>10756</v>
      </c>
      <c r="C16" s="20" t="s">
        <v>208</v>
      </c>
      <c r="D16" s="20" t="s">
        <v>202</v>
      </c>
      <c r="E16" s="21">
        <v>2667682.1800000002</v>
      </c>
      <c r="F16" s="22">
        <v>8686</v>
      </c>
      <c r="G16" s="20">
        <v>307.12</v>
      </c>
    </row>
    <row r="17" spans="2:9" ht="21.75" x14ac:dyDescent="0.2">
      <c r="B17" s="20" t="s">
        <v>203</v>
      </c>
      <c r="C17" s="21">
        <v>14205804.220000001</v>
      </c>
      <c r="D17" s="20">
        <v>167</v>
      </c>
      <c r="E17" s="20">
        <v>806</v>
      </c>
      <c r="F17" s="20">
        <v>49.96</v>
      </c>
      <c r="G17" s="21">
        <v>85064.7</v>
      </c>
      <c r="H17" s="21">
        <v>17625.07</v>
      </c>
      <c r="I17" s="21">
        <v>284365.76</v>
      </c>
    </row>
    <row r="18" spans="2:9" ht="21.75" x14ac:dyDescent="0.2">
      <c r="B18" s="20">
        <v>10758</v>
      </c>
      <c r="C18" s="20" t="s">
        <v>209</v>
      </c>
      <c r="D18" s="20" t="s">
        <v>202</v>
      </c>
      <c r="E18" s="21">
        <v>10440964.33</v>
      </c>
      <c r="F18" s="22">
        <v>16274</v>
      </c>
      <c r="G18" s="20">
        <v>641.57000000000005</v>
      </c>
    </row>
    <row r="19" spans="2:9" ht="21.75" x14ac:dyDescent="0.2">
      <c r="B19" s="20" t="s">
        <v>203</v>
      </c>
      <c r="C19" s="21">
        <v>10602637.949999999</v>
      </c>
      <c r="D19" s="20">
        <v>451</v>
      </c>
      <c r="E19" s="22">
        <v>2021</v>
      </c>
      <c r="F19" s="20">
        <v>344.07</v>
      </c>
      <c r="G19" s="21">
        <v>23509.18</v>
      </c>
      <c r="H19" s="21">
        <v>5246.23</v>
      </c>
      <c r="I19" s="21">
        <v>30814.99</v>
      </c>
    </row>
    <row r="20" spans="2:9" ht="21.75" x14ac:dyDescent="0.2">
      <c r="B20" s="20">
        <v>10759</v>
      </c>
      <c r="C20" s="20" t="s">
        <v>210</v>
      </c>
      <c r="D20" s="20" t="s">
        <v>202</v>
      </c>
      <c r="E20" s="21">
        <v>12409871.869999999</v>
      </c>
      <c r="F20" s="22">
        <v>19357</v>
      </c>
      <c r="G20" s="20">
        <v>641.11</v>
      </c>
    </row>
    <row r="21" spans="2:9" ht="21.75" x14ac:dyDescent="0.2">
      <c r="B21" s="20" t="s">
        <v>203</v>
      </c>
      <c r="C21" s="21">
        <v>3092568.19</v>
      </c>
      <c r="D21" s="20">
        <v>340</v>
      </c>
      <c r="E21" s="22">
        <v>1651</v>
      </c>
      <c r="F21" s="20">
        <v>258.5</v>
      </c>
      <c r="G21" s="21">
        <v>9095.7900000000009</v>
      </c>
      <c r="H21" s="21">
        <v>1873.15</v>
      </c>
      <c r="I21" s="21">
        <v>11963.7</v>
      </c>
    </row>
    <row r="22" spans="2:9" ht="21.75" x14ac:dyDescent="0.2">
      <c r="B22" s="20">
        <v>10760</v>
      </c>
      <c r="C22" s="20" t="s">
        <v>211</v>
      </c>
      <c r="D22" s="20" t="s">
        <v>202</v>
      </c>
      <c r="E22" s="21">
        <v>18180659.18</v>
      </c>
      <c r="F22" s="22">
        <v>15575</v>
      </c>
      <c r="G22" s="21">
        <v>1167.3</v>
      </c>
    </row>
    <row r="23" spans="2:9" ht="21.75" x14ac:dyDescent="0.2">
      <c r="B23" s="20" t="s">
        <v>203</v>
      </c>
      <c r="C23" s="21">
        <v>5021397.9400000004</v>
      </c>
      <c r="D23" s="20">
        <v>413</v>
      </c>
      <c r="E23" s="22">
        <v>1989</v>
      </c>
      <c r="F23" s="20">
        <v>268.23</v>
      </c>
      <c r="G23" s="21">
        <v>12158.35</v>
      </c>
      <c r="H23" s="21">
        <v>2524.58</v>
      </c>
      <c r="I23" s="21">
        <v>18720.580000000002</v>
      </c>
    </row>
    <row r="24" spans="2:9" ht="21.75" x14ac:dyDescent="0.2">
      <c r="B24" s="20">
        <v>28875</v>
      </c>
      <c r="C24" s="20" t="s">
        <v>212</v>
      </c>
      <c r="D24" s="20" t="s">
        <v>202</v>
      </c>
      <c r="E24" s="21">
        <v>3894918.75</v>
      </c>
      <c r="F24" s="22">
        <v>3647</v>
      </c>
      <c r="G24" s="21">
        <v>1067.98</v>
      </c>
    </row>
    <row r="25" spans="2:9" ht="21.75" x14ac:dyDescent="0.2">
      <c r="B25" s="20" t="s">
        <v>203</v>
      </c>
      <c r="C25" s="21">
        <v>1441146.07</v>
      </c>
      <c r="D25" s="20">
        <v>63</v>
      </c>
      <c r="E25" s="20">
        <v>202</v>
      </c>
      <c r="F25" s="20">
        <v>13.31</v>
      </c>
      <c r="G25" s="21">
        <v>22875.33</v>
      </c>
      <c r="H25" s="21">
        <v>7134.39</v>
      </c>
      <c r="I25" s="21">
        <v>108250.23</v>
      </c>
    </row>
    <row r="26" spans="2:9" ht="21.75" x14ac:dyDescent="0.2">
      <c r="B26" s="20">
        <v>41768</v>
      </c>
      <c r="C26" s="20" t="s">
        <v>213</v>
      </c>
      <c r="D26" s="20" t="s">
        <v>202</v>
      </c>
      <c r="E26" s="21">
        <v>5515545.8200000003</v>
      </c>
      <c r="F26" s="22">
        <v>1144</v>
      </c>
      <c r="G26" s="21">
        <v>4821.28</v>
      </c>
    </row>
    <row r="27" spans="2:9" ht="21.75" x14ac:dyDescent="0.2">
      <c r="B27" s="20" t="s">
        <v>214</v>
      </c>
    </row>
    <row r="28" spans="2:9" ht="21.75" x14ac:dyDescent="0.2">
      <c r="B28" s="20" t="s">
        <v>203</v>
      </c>
      <c r="C28" s="20">
        <v>0</v>
      </c>
      <c r="D28" s="20">
        <v>0</v>
      </c>
      <c r="E28" s="20">
        <v>0</v>
      </c>
      <c r="F28" s="20">
        <v>0</v>
      </c>
    </row>
    <row r="29" spans="2:9" ht="24" x14ac:dyDescent="0.2">
      <c r="B29" s="16"/>
    </row>
    <row r="30" spans="2:9" ht="24" x14ac:dyDescent="0.2">
      <c r="B30" s="16" t="s">
        <v>191</v>
      </c>
      <c r="C30" s="17" t="s">
        <v>64</v>
      </c>
      <c r="D30" s="17" t="s">
        <v>192</v>
      </c>
      <c r="E30" s="18">
        <v>256601</v>
      </c>
      <c r="F30" s="19">
        <v>243192</v>
      </c>
      <c r="G30" s="16" t="s">
        <v>193</v>
      </c>
    </row>
    <row r="31" spans="2:9" ht="24" x14ac:dyDescent="0.2">
      <c r="B31" s="17" t="s">
        <v>194</v>
      </c>
      <c r="C31" s="20" t="s">
        <v>195</v>
      </c>
      <c r="D31" s="17" t="s">
        <v>196</v>
      </c>
      <c r="E31" s="17" t="s">
        <v>197</v>
      </c>
      <c r="F31" s="17" t="s">
        <v>198</v>
      </c>
      <c r="G31" s="17" t="s">
        <v>199</v>
      </c>
      <c r="H31" s="20" t="s">
        <v>200</v>
      </c>
    </row>
    <row r="32" spans="2:9" ht="21.75" x14ac:dyDescent="0.2">
      <c r="B32" s="20">
        <v>10687</v>
      </c>
      <c r="C32" s="20" t="s">
        <v>215</v>
      </c>
      <c r="D32" s="20" t="s">
        <v>202</v>
      </c>
      <c r="E32" s="21">
        <v>42455953.859999999</v>
      </c>
      <c r="F32" s="22">
        <v>51672</v>
      </c>
      <c r="G32" s="20">
        <v>821.64</v>
      </c>
    </row>
    <row r="33" spans="2:9" ht="21.75" x14ac:dyDescent="0.2">
      <c r="B33" s="20" t="s">
        <v>203</v>
      </c>
      <c r="C33" s="21">
        <v>80786052.159999996</v>
      </c>
      <c r="D33" s="22">
        <v>2741</v>
      </c>
      <c r="E33" s="22">
        <v>14917</v>
      </c>
      <c r="F33" s="21">
        <v>4768.09</v>
      </c>
      <c r="G33" s="21">
        <v>29473.200000000001</v>
      </c>
      <c r="H33" s="21">
        <v>5415.7</v>
      </c>
      <c r="I33" s="21">
        <v>16943.07</v>
      </c>
    </row>
    <row r="34" spans="2:9" ht="21.75" x14ac:dyDescent="0.2">
      <c r="B34" s="20">
        <v>10761</v>
      </c>
      <c r="C34" s="20" t="s">
        <v>216</v>
      </c>
      <c r="D34" s="20" t="s">
        <v>202</v>
      </c>
      <c r="E34" s="21">
        <v>11409416.18</v>
      </c>
      <c r="F34" s="22">
        <v>12075</v>
      </c>
      <c r="G34" s="20">
        <v>944.88</v>
      </c>
    </row>
    <row r="35" spans="2:9" ht="21.75" x14ac:dyDescent="0.2">
      <c r="B35" s="20" t="s">
        <v>203</v>
      </c>
      <c r="C35" s="21">
        <v>5221091.1399999997</v>
      </c>
      <c r="D35" s="20">
        <v>289</v>
      </c>
      <c r="E35" s="22">
        <v>1785</v>
      </c>
      <c r="F35" s="20">
        <v>158.57</v>
      </c>
      <c r="G35" s="21">
        <v>18066.060000000001</v>
      </c>
      <c r="H35" s="21">
        <v>2924.98</v>
      </c>
      <c r="I35" s="21">
        <v>32926.300000000003</v>
      </c>
    </row>
    <row r="36" spans="2:9" ht="21.75" x14ac:dyDescent="0.2">
      <c r="B36" s="20">
        <v>10762</v>
      </c>
      <c r="C36" s="20" t="s">
        <v>217</v>
      </c>
      <c r="D36" s="20" t="s">
        <v>202</v>
      </c>
      <c r="E36" s="21">
        <v>22890124.109999999</v>
      </c>
      <c r="F36" s="22">
        <v>19556</v>
      </c>
      <c r="G36" s="21">
        <v>1170.49</v>
      </c>
    </row>
    <row r="37" spans="2:9" ht="21.75" x14ac:dyDescent="0.2">
      <c r="B37" s="20" t="s">
        <v>203</v>
      </c>
      <c r="C37" s="21">
        <v>10550965.23</v>
      </c>
      <c r="D37" s="20">
        <v>513</v>
      </c>
      <c r="E37" s="22">
        <v>2187</v>
      </c>
      <c r="F37" s="20">
        <v>267.12</v>
      </c>
      <c r="G37" s="21">
        <v>20567.18</v>
      </c>
      <c r="H37" s="21">
        <v>4824.3999999999996</v>
      </c>
      <c r="I37" s="21">
        <v>39499.03</v>
      </c>
    </row>
    <row r="38" spans="2:9" ht="21.75" x14ac:dyDescent="0.2">
      <c r="B38" s="20">
        <v>10763</v>
      </c>
      <c r="C38" s="20" t="s">
        <v>218</v>
      </c>
      <c r="D38" s="20" t="s">
        <v>202</v>
      </c>
      <c r="E38" s="21">
        <v>7955602.1500000004</v>
      </c>
      <c r="F38" s="22">
        <v>11572</v>
      </c>
      <c r="G38" s="20">
        <v>687.49</v>
      </c>
    </row>
    <row r="39" spans="2:9" ht="21.75" x14ac:dyDescent="0.2">
      <c r="B39" s="20" t="s">
        <v>203</v>
      </c>
      <c r="C39" s="21">
        <v>3534648.72</v>
      </c>
      <c r="D39" s="20">
        <v>215</v>
      </c>
      <c r="E39" s="22">
        <v>1055</v>
      </c>
      <c r="F39" s="20">
        <v>161.5</v>
      </c>
      <c r="G39" s="21">
        <v>16440.23</v>
      </c>
      <c r="H39" s="21">
        <v>3350.38</v>
      </c>
      <c r="I39" s="21">
        <v>21886.37</v>
      </c>
    </row>
    <row r="40" spans="2:9" ht="21.75" x14ac:dyDescent="0.2">
      <c r="B40" s="20">
        <v>10764</v>
      </c>
      <c r="C40" s="20" t="s">
        <v>219</v>
      </c>
      <c r="D40" s="20" t="s">
        <v>202</v>
      </c>
      <c r="E40" s="21">
        <v>6487736.6399999997</v>
      </c>
      <c r="F40" s="22">
        <v>4020</v>
      </c>
      <c r="G40" s="21">
        <v>1613.86</v>
      </c>
    </row>
    <row r="41" spans="2:9" ht="21.75" x14ac:dyDescent="0.2">
      <c r="B41" s="20" t="s">
        <v>203</v>
      </c>
      <c r="C41" s="21">
        <v>700917.07</v>
      </c>
      <c r="D41" s="20">
        <v>157</v>
      </c>
      <c r="E41" s="20">
        <v>637</v>
      </c>
      <c r="F41" s="20">
        <v>51.63</v>
      </c>
      <c r="G41" s="21">
        <v>4464.4399999999996</v>
      </c>
      <c r="H41" s="21">
        <v>1100.3399999999999</v>
      </c>
      <c r="I41" s="21">
        <v>13576.3</v>
      </c>
    </row>
    <row r="42" spans="2:9" ht="21.75" x14ac:dyDescent="0.2">
      <c r="B42" s="20">
        <v>10765</v>
      </c>
      <c r="C42" s="20" t="s">
        <v>220</v>
      </c>
      <c r="D42" s="20" t="s">
        <v>202</v>
      </c>
      <c r="E42" s="21">
        <v>7539188.2800000003</v>
      </c>
      <c r="F42" s="22">
        <v>8044</v>
      </c>
      <c r="G42" s="20">
        <v>937.24</v>
      </c>
    </row>
    <row r="43" spans="2:9" ht="21.75" x14ac:dyDescent="0.2">
      <c r="B43" s="20" t="s">
        <v>203</v>
      </c>
      <c r="C43" s="21">
        <v>2816319.97</v>
      </c>
      <c r="D43" s="20">
        <v>184</v>
      </c>
      <c r="E43" s="20">
        <v>627</v>
      </c>
      <c r="F43" s="20">
        <v>96.89</v>
      </c>
      <c r="G43" s="21">
        <v>15306.09</v>
      </c>
      <c r="H43" s="21">
        <v>4491.74</v>
      </c>
      <c r="I43" s="21">
        <v>29068.48</v>
      </c>
    </row>
    <row r="44" spans="2:9" ht="21.75" x14ac:dyDescent="0.2">
      <c r="B44" s="20">
        <v>10766</v>
      </c>
      <c r="C44" s="20" t="s">
        <v>221</v>
      </c>
      <c r="D44" s="20" t="s">
        <v>202</v>
      </c>
      <c r="E44" s="21">
        <v>9530296.8200000003</v>
      </c>
      <c r="F44" s="22">
        <v>11380</v>
      </c>
      <c r="G44" s="20">
        <v>837.46</v>
      </c>
    </row>
    <row r="45" spans="2:9" ht="21.75" x14ac:dyDescent="0.2">
      <c r="B45" s="20" t="s">
        <v>203</v>
      </c>
      <c r="C45" s="21">
        <v>2321964.4700000002</v>
      </c>
      <c r="D45" s="20">
        <v>271</v>
      </c>
      <c r="E45" s="22">
        <v>1079</v>
      </c>
      <c r="F45" s="20">
        <v>179.42</v>
      </c>
      <c r="G45" s="21">
        <v>8568.1299999999992</v>
      </c>
      <c r="H45" s="21">
        <v>2151.96</v>
      </c>
      <c r="I45" s="21">
        <v>12941.85</v>
      </c>
    </row>
    <row r="46" spans="2:9" ht="21.75" x14ac:dyDescent="0.2">
      <c r="B46" s="20">
        <v>10767</v>
      </c>
      <c r="C46" s="20" t="s">
        <v>222</v>
      </c>
      <c r="D46" s="20" t="s">
        <v>202</v>
      </c>
      <c r="E46" s="21">
        <v>4683432</v>
      </c>
      <c r="F46" s="22">
        <v>5390</v>
      </c>
      <c r="G46" s="20">
        <v>868.91</v>
      </c>
    </row>
    <row r="47" spans="2:9" ht="21.75" x14ac:dyDescent="0.2">
      <c r="B47" s="20" t="s">
        <v>203</v>
      </c>
      <c r="C47" s="21">
        <v>2737487.96</v>
      </c>
      <c r="D47" s="20">
        <v>101</v>
      </c>
      <c r="E47" s="20">
        <v>349</v>
      </c>
      <c r="F47" s="20">
        <v>37</v>
      </c>
      <c r="G47" s="21">
        <v>27103.84</v>
      </c>
      <c r="H47" s="21">
        <v>7843.81</v>
      </c>
      <c r="I47" s="21">
        <v>73986.16</v>
      </c>
    </row>
    <row r="48" spans="2:9" ht="24" x14ac:dyDescent="0.2">
      <c r="B48" s="16"/>
    </row>
    <row r="49" spans="2:9" ht="24" x14ac:dyDescent="0.2">
      <c r="B49" s="16" t="s">
        <v>191</v>
      </c>
      <c r="C49" s="17" t="s">
        <v>81</v>
      </c>
      <c r="D49" s="17" t="s">
        <v>192</v>
      </c>
      <c r="E49" s="18">
        <v>256601</v>
      </c>
      <c r="F49" s="19">
        <v>243192</v>
      </c>
      <c r="G49" s="16" t="s">
        <v>193</v>
      </c>
    </row>
    <row r="50" spans="2:9" ht="24" x14ac:dyDescent="0.2">
      <c r="B50" s="17" t="s">
        <v>194</v>
      </c>
      <c r="C50" s="20" t="s">
        <v>195</v>
      </c>
      <c r="D50" s="17" t="s">
        <v>196</v>
      </c>
      <c r="E50" s="17" t="s">
        <v>197</v>
      </c>
      <c r="F50" s="17" t="s">
        <v>198</v>
      </c>
      <c r="G50" s="17" t="s">
        <v>199</v>
      </c>
      <c r="H50" s="20" t="s">
        <v>200</v>
      </c>
    </row>
    <row r="51" spans="2:9" ht="21.75" x14ac:dyDescent="0.2">
      <c r="B51" s="20">
        <v>10660</v>
      </c>
      <c r="C51" s="20" t="s">
        <v>223</v>
      </c>
      <c r="D51" s="20" t="s">
        <v>202</v>
      </c>
      <c r="E51" s="21">
        <v>42609696.759999998</v>
      </c>
      <c r="F51" s="22">
        <v>40523</v>
      </c>
      <c r="G51" s="21">
        <v>1051.49</v>
      </c>
    </row>
    <row r="52" spans="2:9" ht="21.75" x14ac:dyDescent="0.2">
      <c r="B52" s="20" t="s">
        <v>203</v>
      </c>
      <c r="C52" s="21">
        <v>78018454.859999999</v>
      </c>
      <c r="D52" s="22">
        <v>2818</v>
      </c>
      <c r="E52" s="22">
        <v>15019</v>
      </c>
      <c r="F52" s="21">
        <v>4601.33</v>
      </c>
      <c r="G52" s="21">
        <v>27685.75</v>
      </c>
      <c r="H52" s="21">
        <v>5194.6499999999996</v>
      </c>
      <c r="I52" s="21">
        <v>16955.62</v>
      </c>
    </row>
    <row r="53" spans="2:9" ht="21.75" x14ac:dyDescent="0.2">
      <c r="B53" s="20">
        <v>10688</v>
      </c>
      <c r="C53" s="20" t="s">
        <v>224</v>
      </c>
      <c r="D53" s="20" t="s">
        <v>202</v>
      </c>
      <c r="E53" s="21">
        <v>15006369.279999999</v>
      </c>
      <c r="F53" s="22">
        <v>19389</v>
      </c>
      <c r="G53" s="20">
        <v>773.96</v>
      </c>
    </row>
    <row r="54" spans="2:9" ht="21.75" x14ac:dyDescent="0.2">
      <c r="B54" s="20" t="s">
        <v>203</v>
      </c>
      <c r="C54" s="21">
        <v>25964284.300000001</v>
      </c>
      <c r="D54" s="22">
        <v>1059</v>
      </c>
      <c r="E54" s="22">
        <v>5289</v>
      </c>
      <c r="F54" s="21">
        <v>1380.18</v>
      </c>
      <c r="G54" s="21">
        <v>24517.74</v>
      </c>
      <c r="H54" s="21">
        <v>4909.1099999999997</v>
      </c>
      <c r="I54" s="21">
        <v>18812.21</v>
      </c>
    </row>
    <row r="55" spans="2:9" ht="21.75" x14ac:dyDescent="0.2">
      <c r="B55" s="20">
        <v>10768</v>
      </c>
      <c r="C55" s="20" t="s">
        <v>225</v>
      </c>
      <c r="D55" s="20" t="s">
        <v>202</v>
      </c>
      <c r="E55" s="21">
        <v>6425090.1699999999</v>
      </c>
      <c r="F55" s="22">
        <v>6109</v>
      </c>
      <c r="G55" s="21">
        <v>1051.74</v>
      </c>
    </row>
    <row r="56" spans="2:9" ht="21.75" x14ac:dyDescent="0.2">
      <c r="B56" s="20" t="s">
        <v>203</v>
      </c>
      <c r="C56" s="21">
        <v>2992961.79</v>
      </c>
      <c r="D56" s="20">
        <v>199</v>
      </c>
      <c r="E56" s="20">
        <v>634</v>
      </c>
      <c r="F56" s="20">
        <v>144.63999999999999</v>
      </c>
      <c r="G56" s="21">
        <v>15040.01</v>
      </c>
      <c r="H56" s="21">
        <v>4720.76</v>
      </c>
      <c r="I56" s="21">
        <v>20692.68</v>
      </c>
    </row>
    <row r="57" spans="2:9" ht="21.75" x14ac:dyDescent="0.2">
      <c r="B57" s="20">
        <v>10769</v>
      </c>
      <c r="C57" s="20" t="s">
        <v>226</v>
      </c>
      <c r="D57" s="20" t="s">
        <v>202</v>
      </c>
      <c r="E57" s="21">
        <v>5188124.75</v>
      </c>
      <c r="F57" s="22">
        <v>12256</v>
      </c>
      <c r="G57" s="20">
        <v>423.31</v>
      </c>
    </row>
    <row r="58" spans="2:9" ht="21.75" x14ac:dyDescent="0.2">
      <c r="B58" s="20" t="s">
        <v>227</v>
      </c>
    </row>
    <row r="59" spans="2:9" ht="21.75" x14ac:dyDescent="0.2">
      <c r="B59" s="20" t="s">
        <v>203</v>
      </c>
      <c r="C59" s="21">
        <v>2436173.2799999998</v>
      </c>
      <c r="D59" s="20">
        <v>421</v>
      </c>
      <c r="E59" s="22">
        <v>1514</v>
      </c>
      <c r="F59" s="20">
        <v>251.82</v>
      </c>
      <c r="G59" s="21">
        <v>5786.63</v>
      </c>
      <c r="H59" s="21">
        <v>1609.1</v>
      </c>
      <c r="I59" s="21">
        <v>9674.2800000000007</v>
      </c>
    </row>
    <row r="60" spans="2:9" ht="21.75" x14ac:dyDescent="0.2">
      <c r="B60" s="20">
        <v>10770</v>
      </c>
      <c r="C60" s="20" t="s">
        <v>228</v>
      </c>
      <c r="D60" s="20" t="s">
        <v>202</v>
      </c>
      <c r="E60" s="21">
        <v>6609322.4500000002</v>
      </c>
      <c r="F60" s="22">
        <v>5643</v>
      </c>
      <c r="G60" s="21">
        <v>1171.24</v>
      </c>
    </row>
    <row r="61" spans="2:9" ht="21.75" x14ac:dyDescent="0.2">
      <c r="B61" s="20" t="s">
        <v>203</v>
      </c>
      <c r="C61" s="21">
        <v>1719872.79</v>
      </c>
      <c r="D61" s="20">
        <v>103</v>
      </c>
      <c r="E61" s="20">
        <v>345</v>
      </c>
      <c r="F61" s="20">
        <v>75.19</v>
      </c>
      <c r="G61" s="21">
        <v>16697.79</v>
      </c>
      <c r="H61" s="21">
        <v>4985.1400000000003</v>
      </c>
      <c r="I61" s="21">
        <v>22875.18</v>
      </c>
    </row>
    <row r="62" spans="2:9" ht="21.75" x14ac:dyDescent="0.2">
      <c r="B62" s="20">
        <v>10771</v>
      </c>
      <c r="C62" s="20" t="s">
        <v>229</v>
      </c>
      <c r="D62" s="20" t="s">
        <v>202</v>
      </c>
      <c r="E62" s="21">
        <v>4855320.43</v>
      </c>
      <c r="F62" s="22">
        <v>4043</v>
      </c>
      <c r="G62" s="21">
        <v>1200.92</v>
      </c>
    </row>
    <row r="63" spans="2:9" ht="21.75" x14ac:dyDescent="0.2">
      <c r="B63" s="20" t="s">
        <v>203</v>
      </c>
      <c r="C63" s="21">
        <v>1333284.31</v>
      </c>
      <c r="D63" s="20">
        <v>102</v>
      </c>
      <c r="E63" s="20">
        <v>293</v>
      </c>
      <c r="F63" s="20">
        <v>53.07</v>
      </c>
      <c r="G63" s="21">
        <v>13071.41</v>
      </c>
      <c r="H63" s="21">
        <v>4550.46</v>
      </c>
      <c r="I63" s="21">
        <v>25125.35</v>
      </c>
    </row>
    <row r="64" spans="2:9" ht="21.75" x14ac:dyDescent="0.2">
      <c r="B64" s="20">
        <v>10772</v>
      </c>
      <c r="C64" s="20" t="s">
        <v>230</v>
      </c>
      <c r="D64" s="20" t="s">
        <v>202</v>
      </c>
      <c r="E64" s="21">
        <v>17893943.27</v>
      </c>
      <c r="F64" s="22">
        <v>15636</v>
      </c>
      <c r="G64" s="21">
        <v>1144.4100000000001</v>
      </c>
    </row>
    <row r="65" spans="2:9" ht="21.75" x14ac:dyDescent="0.2">
      <c r="B65" s="20" t="s">
        <v>203</v>
      </c>
      <c r="C65" s="21">
        <v>14267889.15</v>
      </c>
      <c r="D65" s="20">
        <v>583</v>
      </c>
      <c r="E65" s="22">
        <v>2520</v>
      </c>
      <c r="F65" s="20">
        <v>664.78</v>
      </c>
      <c r="G65" s="21">
        <v>24473.22</v>
      </c>
      <c r="H65" s="21">
        <v>5661.86</v>
      </c>
      <c r="I65" s="21">
        <v>21462.73</v>
      </c>
    </row>
    <row r="66" spans="2:9" ht="21.75" x14ac:dyDescent="0.2">
      <c r="B66" s="20">
        <v>10773</v>
      </c>
      <c r="C66" s="20" t="s">
        <v>231</v>
      </c>
      <c r="D66" s="20" t="s">
        <v>202</v>
      </c>
      <c r="E66" s="21">
        <v>4447662</v>
      </c>
      <c r="F66" s="22">
        <v>7479</v>
      </c>
      <c r="G66" s="20">
        <v>594.69000000000005</v>
      </c>
    </row>
    <row r="67" spans="2:9" ht="21.75" x14ac:dyDescent="0.2">
      <c r="B67" s="20" t="s">
        <v>203</v>
      </c>
      <c r="C67" s="21">
        <v>1422190.38</v>
      </c>
      <c r="D67" s="20">
        <v>167</v>
      </c>
      <c r="E67" s="20">
        <v>584</v>
      </c>
      <c r="F67" s="20">
        <v>139.26</v>
      </c>
      <c r="G67" s="21">
        <v>8516.11</v>
      </c>
      <c r="H67" s="21">
        <v>2435.2600000000002</v>
      </c>
      <c r="I67" s="21">
        <v>10212.23</v>
      </c>
    </row>
    <row r="68" spans="2:9" ht="21.75" x14ac:dyDescent="0.2">
      <c r="B68" s="20">
        <v>10775</v>
      </c>
      <c r="C68" s="20" t="s">
        <v>232</v>
      </c>
      <c r="D68" s="20" t="s">
        <v>202</v>
      </c>
      <c r="E68" s="21">
        <v>4154192.86</v>
      </c>
      <c r="F68" s="22">
        <v>7896</v>
      </c>
      <c r="G68" s="20">
        <v>526.11</v>
      </c>
    </row>
    <row r="69" spans="2:9" ht="21.75" x14ac:dyDescent="0.2">
      <c r="B69" s="20" t="s">
        <v>203</v>
      </c>
      <c r="C69" s="21">
        <v>2449665.2799999998</v>
      </c>
      <c r="D69" s="20">
        <v>215</v>
      </c>
      <c r="E69" s="20">
        <v>967</v>
      </c>
      <c r="F69" s="20">
        <v>129.22</v>
      </c>
      <c r="G69" s="21">
        <v>11393.79</v>
      </c>
      <c r="H69" s="21">
        <v>2533.2600000000002</v>
      </c>
      <c r="I69" s="21">
        <v>18958.060000000001</v>
      </c>
    </row>
    <row r="70" spans="2:9" ht="21.75" x14ac:dyDescent="0.2">
      <c r="B70" s="20">
        <v>10776</v>
      </c>
      <c r="C70" s="20" t="s">
        <v>233</v>
      </c>
      <c r="D70" s="20" t="s">
        <v>202</v>
      </c>
      <c r="E70" s="21">
        <v>5388131.9299999997</v>
      </c>
      <c r="F70" s="22">
        <v>7390</v>
      </c>
      <c r="G70" s="20">
        <v>729.11</v>
      </c>
    </row>
    <row r="71" spans="2:9" ht="21.75" x14ac:dyDescent="0.2">
      <c r="B71" s="20" t="s">
        <v>203</v>
      </c>
      <c r="C71" s="21">
        <v>2150481.71</v>
      </c>
      <c r="D71" s="20">
        <v>198</v>
      </c>
      <c r="E71" s="20">
        <v>700</v>
      </c>
      <c r="F71" s="20">
        <v>105.03</v>
      </c>
      <c r="G71" s="21">
        <v>10861.02</v>
      </c>
      <c r="H71" s="21">
        <v>3072.12</v>
      </c>
      <c r="I71" s="21">
        <v>20474.66</v>
      </c>
    </row>
    <row r="72" spans="2:9" ht="24" x14ac:dyDescent="0.2">
      <c r="B72" s="16"/>
    </row>
    <row r="73" spans="2:9" ht="24" x14ac:dyDescent="0.2">
      <c r="B73" s="16" t="s">
        <v>191</v>
      </c>
      <c r="C73" s="17" t="s">
        <v>81</v>
      </c>
      <c r="D73" s="17" t="s">
        <v>192</v>
      </c>
      <c r="E73" s="18">
        <v>256601</v>
      </c>
      <c r="F73" s="19">
        <v>243192</v>
      </c>
      <c r="G73" s="16" t="s">
        <v>193</v>
      </c>
    </row>
    <row r="74" spans="2:9" ht="24" x14ac:dyDescent="0.2">
      <c r="B74" s="17" t="s">
        <v>194</v>
      </c>
      <c r="C74" s="20" t="s">
        <v>195</v>
      </c>
      <c r="D74" s="17" t="s">
        <v>196</v>
      </c>
      <c r="E74" s="17" t="s">
        <v>197</v>
      </c>
      <c r="F74" s="17" t="s">
        <v>198</v>
      </c>
      <c r="G74" s="17" t="s">
        <v>199</v>
      </c>
      <c r="H74" s="20" t="s">
        <v>200</v>
      </c>
    </row>
    <row r="75" spans="2:9" ht="21.75" x14ac:dyDescent="0.2">
      <c r="B75" s="20">
        <v>10777</v>
      </c>
      <c r="C75" s="20" t="s">
        <v>234</v>
      </c>
      <c r="D75" s="20" t="s">
        <v>202</v>
      </c>
      <c r="E75" s="21">
        <v>10211594.199999999</v>
      </c>
      <c r="F75" s="22">
        <v>11100</v>
      </c>
      <c r="G75" s="20">
        <v>919.96</v>
      </c>
    </row>
    <row r="76" spans="2:9" ht="21.75" x14ac:dyDescent="0.2">
      <c r="B76" s="20" t="s">
        <v>203</v>
      </c>
      <c r="C76" s="21">
        <v>2958729.96</v>
      </c>
      <c r="D76" s="20">
        <v>246</v>
      </c>
      <c r="E76" s="20">
        <v>948</v>
      </c>
      <c r="F76" s="20">
        <v>182.46</v>
      </c>
      <c r="G76" s="21">
        <v>12027.36</v>
      </c>
      <c r="H76" s="21">
        <v>3121.02</v>
      </c>
      <c r="I76" s="21">
        <v>16215.77</v>
      </c>
    </row>
    <row r="77" spans="2:9" ht="21.75" x14ac:dyDescent="0.2">
      <c r="B77" s="20">
        <v>10778</v>
      </c>
      <c r="C77" s="20" t="s">
        <v>235</v>
      </c>
      <c r="D77" s="20" t="s">
        <v>202</v>
      </c>
      <c r="E77" s="21">
        <v>2876178.05</v>
      </c>
      <c r="F77" s="22">
        <v>2931</v>
      </c>
      <c r="G77" s="20">
        <v>981.3</v>
      </c>
    </row>
    <row r="78" spans="2:9" ht="21.75" x14ac:dyDescent="0.2">
      <c r="B78" s="20" t="s">
        <v>203</v>
      </c>
      <c r="C78" s="21">
        <v>776179.98</v>
      </c>
      <c r="D78" s="20">
        <v>43</v>
      </c>
      <c r="E78" s="20">
        <v>108</v>
      </c>
      <c r="F78" s="20">
        <v>29.82</v>
      </c>
      <c r="G78" s="21">
        <v>18050.7</v>
      </c>
      <c r="H78" s="21">
        <v>7186.85</v>
      </c>
      <c r="I78" s="21">
        <v>26029.89</v>
      </c>
    </row>
    <row r="79" spans="2:9" ht="21.75" x14ac:dyDescent="0.2">
      <c r="B79" s="20">
        <v>10779</v>
      </c>
      <c r="C79" s="20" t="s">
        <v>236</v>
      </c>
      <c r="D79" s="20" t="s">
        <v>202</v>
      </c>
      <c r="E79" s="21">
        <v>6727120.1299999999</v>
      </c>
      <c r="F79" s="22">
        <v>9810</v>
      </c>
      <c r="G79" s="20">
        <v>685.74</v>
      </c>
    </row>
    <row r="80" spans="2:9" ht="21.75" x14ac:dyDescent="0.2">
      <c r="B80" s="20" t="s">
        <v>203</v>
      </c>
      <c r="C80" s="21">
        <v>1593186.96</v>
      </c>
      <c r="D80" s="20">
        <v>131</v>
      </c>
      <c r="E80" s="20">
        <v>448</v>
      </c>
      <c r="F80" s="20">
        <v>91.6</v>
      </c>
      <c r="G80" s="21">
        <v>12161.73</v>
      </c>
      <c r="H80" s="21">
        <v>3556.22</v>
      </c>
      <c r="I80" s="21">
        <v>17392.97</v>
      </c>
    </row>
    <row r="81" spans="2:9" ht="21.75" x14ac:dyDescent="0.2">
      <c r="B81" s="20">
        <v>10780</v>
      </c>
      <c r="C81" s="20" t="s">
        <v>237</v>
      </c>
      <c r="D81" s="20" t="s">
        <v>202</v>
      </c>
      <c r="E81" s="21">
        <v>4474306.38</v>
      </c>
      <c r="F81" s="22">
        <v>3924</v>
      </c>
      <c r="G81" s="21">
        <v>1140.24</v>
      </c>
    </row>
    <row r="82" spans="2:9" ht="21.75" x14ac:dyDescent="0.2">
      <c r="B82" s="20" t="s">
        <v>203</v>
      </c>
      <c r="C82" s="21">
        <v>1912132.88</v>
      </c>
      <c r="D82" s="20">
        <v>55</v>
      </c>
      <c r="E82" s="20">
        <v>247</v>
      </c>
      <c r="F82" s="20">
        <v>41.51</v>
      </c>
      <c r="G82" s="21">
        <v>34766.050000000003</v>
      </c>
      <c r="H82" s="21">
        <v>7741.43</v>
      </c>
      <c r="I82" s="21">
        <v>46069.05</v>
      </c>
    </row>
    <row r="83" spans="2:9" ht="21.75" x14ac:dyDescent="0.2">
      <c r="B83" s="20">
        <v>10781</v>
      </c>
      <c r="C83" s="20" t="s">
        <v>238</v>
      </c>
      <c r="D83" s="20" t="s">
        <v>202</v>
      </c>
      <c r="E83" s="21">
        <v>3628153.52</v>
      </c>
      <c r="F83" s="22">
        <v>3445</v>
      </c>
      <c r="G83" s="21">
        <v>1053.17</v>
      </c>
    </row>
    <row r="84" spans="2:9" ht="21.75" x14ac:dyDescent="0.2">
      <c r="B84" s="20" t="s">
        <v>203</v>
      </c>
      <c r="C84" s="21">
        <v>1766219.75</v>
      </c>
      <c r="D84" s="20">
        <v>57</v>
      </c>
      <c r="E84" s="20">
        <v>344</v>
      </c>
      <c r="F84" s="20">
        <v>46.28</v>
      </c>
      <c r="G84" s="21">
        <v>30986.31</v>
      </c>
      <c r="H84" s="21">
        <v>5134.3599999999997</v>
      </c>
      <c r="I84" s="21">
        <v>38163.78</v>
      </c>
    </row>
    <row r="85" spans="2:9" ht="24" x14ac:dyDescent="0.2">
      <c r="B85" s="16"/>
    </row>
    <row r="86" spans="2:9" ht="24" x14ac:dyDescent="0.2">
      <c r="B86" s="16" t="s">
        <v>191</v>
      </c>
      <c r="C86" s="17" t="s">
        <v>114</v>
      </c>
      <c r="D86" s="17" t="s">
        <v>192</v>
      </c>
      <c r="E86" s="18">
        <v>256601</v>
      </c>
      <c r="F86" s="19">
        <v>243192</v>
      </c>
      <c r="G86" s="16" t="s">
        <v>193</v>
      </c>
    </row>
    <row r="87" spans="2:9" ht="24" x14ac:dyDescent="0.2">
      <c r="B87" s="17" t="s">
        <v>194</v>
      </c>
      <c r="C87" s="20" t="s">
        <v>195</v>
      </c>
      <c r="D87" s="17" t="s">
        <v>196</v>
      </c>
      <c r="E87" s="17" t="s">
        <v>197</v>
      </c>
      <c r="F87" s="17" t="s">
        <v>198</v>
      </c>
      <c r="G87" s="17" t="s">
        <v>199</v>
      </c>
      <c r="H87" s="20" t="s">
        <v>200</v>
      </c>
    </row>
    <row r="88" spans="2:9" ht="21.75" x14ac:dyDescent="0.2">
      <c r="B88" s="20">
        <v>10690</v>
      </c>
      <c r="C88" s="20" t="s">
        <v>239</v>
      </c>
      <c r="D88" s="20" t="s">
        <v>202</v>
      </c>
      <c r="E88" s="21">
        <v>49695927.880000003</v>
      </c>
      <c r="F88" s="22">
        <v>45972</v>
      </c>
      <c r="G88" s="21">
        <v>1081</v>
      </c>
    </row>
    <row r="89" spans="2:9" ht="21.75" x14ac:dyDescent="0.2">
      <c r="B89" s="20" t="s">
        <v>240</v>
      </c>
    </row>
    <row r="90" spans="2:9" ht="21.75" x14ac:dyDescent="0.2">
      <c r="B90" s="20" t="s">
        <v>203</v>
      </c>
      <c r="C90" s="21">
        <v>39752732.990000002</v>
      </c>
      <c r="D90" s="22">
        <v>2495</v>
      </c>
      <c r="E90" s="22">
        <v>13992</v>
      </c>
      <c r="F90" s="21">
        <v>3965.1</v>
      </c>
      <c r="G90" s="21">
        <v>15932.96</v>
      </c>
      <c r="H90" s="21">
        <v>2841.1</v>
      </c>
      <c r="I90" s="21">
        <v>10025.66</v>
      </c>
    </row>
    <row r="91" spans="2:9" ht="21.75" x14ac:dyDescent="0.2">
      <c r="B91" s="20">
        <v>10691</v>
      </c>
      <c r="C91" s="20" t="s">
        <v>241</v>
      </c>
      <c r="D91" s="20" t="s">
        <v>202</v>
      </c>
      <c r="E91" s="21">
        <v>12493619.42</v>
      </c>
      <c r="F91" s="22">
        <v>13622</v>
      </c>
      <c r="G91" s="20">
        <v>917.16</v>
      </c>
    </row>
    <row r="92" spans="2:9" ht="21.75" x14ac:dyDescent="0.2">
      <c r="B92" s="20" t="s">
        <v>203</v>
      </c>
      <c r="C92" s="21">
        <v>17489957.629999999</v>
      </c>
      <c r="D92" s="20">
        <v>813</v>
      </c>
      <c r="E92" s="22">
        <v>4468</v>
      </c>
      <c r="F92" s="21">
        <v>1110.01</v>
      </c>
      <c r="G92" s="21">
        <v>21512.86</v>
      </c>
      <c r="H92" s="21">
        <v>3914.49</v>
      </c>
      <c r="I92" s="21">
        <v>15756.63</v>
      </c>
    </row>
    <row r="93" spans="2:9" ht="21.75" x14ac:dyDescent="0.2">
      <c r="B93" s="20">
        <v>10789</v>
      </c>
      <c r="C93" s="20" t="s">
        <v>242</v>
      </c>
      <c r="D93" s="20" t="s">
        <v>202</v>
      </c>
      <c r="E93" s="21">
        <v>6799705.1600000001</v>
      </c>
      <c r="F93" s="22">
        <v>10677</v>
      </c>
      <c r="G93" s="20">
        <v>636.86</v>
      </c>
    </row>
    <row r="94" spans="2:9" ht="21.75" x14ac:dyDescent="0.2">
      <c r="B94" s="20" t="s">
        <v>203</v>
      </c>
      <c r="C94" s="21">
        <v>3539097.83</v>
      </c>
      <c r="D94" s="20">
        <v>366</v>
      </c>
      <c r="E94" s="20">
        <v>973</v>
      </c>
      <c r="F94" s="20">
        <v>222.42</v>
      </c>
      <c r="G94" s="21">
        <v>9669.67</v>
      </c>
      <c r="H94" s="21">
        <v>3637.31</v>
      </c>
      <c r="I94" s="21">
        <v>15912.02</v>
      </c>
    </row>
    <row r="95" spans="2:9" ht="21.75" x14ac:dyDescent="0.2">
      <c r="B95" s="20">
        <v>10790</v>
      </c>
      <c r="C95" s="20" t="s">
        <v>243</v>
      </c>
      <c r="D95" s="20" t="s">
        <v>202</v>
      </c>
      <c r="E95" s="21">
        <v>7552897.0700000003</v>
      </c>
      <c r="F95" s="22">
        <v>11941</v>
      </c>
      <c r="G95" s="20">
        <v>632.52</v>
      </c>
    </row>
    <row r="96" spans="2:9" ht="21.75" x14ac:dyDescent="0.2">
      <c r="B96" s="20" t="s">
        <v>203</v>
      </c>
      <c r="C96" s="21">
        <v>8694650.9600000009</v>
      </c>
      <c r="D96" s="20">
        <v>585</v>
      </c>
      <c r="E96" s="22">
        <v>2798</v>
      </c>
      <c r="F96" s="20">
        <v>799.84</v>
      </c>
      <c r="G96" s="21">
        <v>14862.65</v>
      </c>
      <c r="H96" s="21">
        <v>3107.45</v>
      </c>
      <c r="I96" s="21">
        <v>10870.43</v>
      </c>
    </row>
    <row r="97" spans="2:9" ht="21.75" x14ac:dyDescent="0.2">
      <c r="B97" s="20">
        <v>10791</v>
      </c>
      <c r="C97" s="20" t="s">
        <v>244</v>
      </c>
      <c r="D97" s="20" t="s">
        <v>202</v>
      </c>
      <c r="E97" s="21">
        <v>14903295.68</v>
      </c>
      <c r="F97" s="22">
        <v>19263</v>
      </c>
      <c r="G97" s="20">
        <v>773.67</v>
      </c>
    </row>
    <row r="98" spans="2:9" ht="21.75" x14ac:dyDescent="0.2">
      <c r="B98" s="20" t="s">
        <v>203</v>
      </c>
      <c r="C98" s="21">
        <v>12572302.949999999</v>
      </c>
      <c r="D98" s="20">
        <v>799</v>
      </c>
      <c r="E98" s="22">
        <v>3559</v>
      </c>
      <c r="F98" s="20">
        <v>939.42</v>
      </c>
      <c r="G98" s="21">
        <v>15735.05</v>
      </c>
      <c r="H98" s="21">
        <v>3532.54</v>
      </c>
      <c r="I98" s="21">
        <v>13383.1</v>
      </c>
    </row>
    <row r="99" spans="2:9" ht="21.75" x14ac:dyDescent="0.2">
      <c r="B99" s="20">
        <v>10792</v>
      </c>
      <c r="C99" s="20" t="s">
        <v>245</v>
      </c>
      <c r="D99" s="20" t="s">
        <v>202</v>
      </c>
      <c r="E99" s="21">
        <v>3133110.79</v>
      </c>
      <c r="F99" s="22">
        <v>7055</v>
      </c>
      <c r="G99" s="20">
        <v>444.1</v>
      </c>
    </row>
    <row r="100" spans="2:9" ht="21.75" x14ac:dyDescent="0.2">
      <c r="B100" s="20" t="s">
        <v>203</v>
      </c>
      <c r="C100" s="21">
        <v>3744443.12</v>
      </c>
      <c r="D100" s="20">
        <v>236</v>
      </c>
      <c r="E100" s="20">
        <v>655</v>
      </c>
      <c r="F100" s="20">
        <v>145.86000000000001</v>
      </c>
      <c r="G100" s="21">
        <v>15866.28</v>
      </c>
      <c r="H100" s="21">
        <v>5716.71</v>
      </c>
      <c r="I100" s="21">
        <v>25671.96</v>
      </c>
    </row>
    <row r="101" spans="2:9" ht="21.75" x14ac:dyDescent="0.2">
      <c r="B101" s="20">
        <v>10793</v>
      </c>
      <c r="C101" s="20" t="s">
        <v>246</v>
      </c>
      <c r="D101" s="20" t="s">
        <v>202</v>
      </c>
      <c r="E101" s="21">
        <v>3589752.71</v>
      </c>
      <c r="F101" s="22">
        <v>5995</v>
      </c>
      <c r="G101" s="20">
        <v>598.79</v>
      </c>
    </row>
    <row r="102" spans="2:9" ht="21.75" x14ac:dyDescent="0.2">
      <c r="B102" s="20" t="s">
        <v>203</v>
      </c>
      <c r="C102" s="21">
        <v>4578511.47</v>
      </c>
      <c r="D102" s="20">
        <v>185</v>
      </c>
      <c r="E102" s="20">
        <v>794</v>
      </c>
      <c r="F102" s="20">
        <v>125.51</v>
      </c>
      <c r="G102" s="21">
        <v>24748.71</v>
      </c>
      <c r="H102" s="21">
        <v>5766.39</v>
      </c>
      <c r="I102" s="21">
        <v>36480.589999999997</v>
      </c>
    </row>
    <row r="103" spans="2:9" ht="21.75" x14ac:dyDescent="0.2">
      <c r="B103" s="20">
        <v>10794</v>
      </c>
      <c r="C103" s="20" t="s">
        <v>247</v>
      </c>
      <c r="D103" s="20" t="s">
        <v>202</v>
      </c>
      <c r="E103" s="21">
        <v>3883821.44</v>
      </c>
      <c r="F103" s="22">
        <v>4864</v>
      </c>
      <c r="G103" s="20">
        <v>798.48</v>
      </c>
    </row>
    <row r="104" spans="2:9" ht="21.75" x14ac:dyDescent="0.2">
      <c r="B104" s="20" t="s">
        <v>203</v>
      </c>
      <c r="C104" s="21">
        <v>508067.74</v>
      </c>
      <c r="D104" s="20">
        <v>112</v>
      </c>
      <c r="E104" s="20">
        <v>415</v>
      </c>
      <c r="F104" s="20">
        <v>40.26</v>
      </c>
      <c r="G104" s="21">
        <v>4536.32</v>
      </c>
      <c r="H104" s="21">
        <v>1224.26</v>
      </c>
      <c r="I104" s="21">
        <v>12620.26</v>
      </c>
    </row>
    <row r="105" spans="2:9" ht="21.75" x14ac:dyDescent="0.2">
      <c r="B105" s="20">
        <v>10795</v>
      </c>
      <c r="C105" s="20" t="s">
        <v>248</v>
      </c>
      <c r="D105" s="20" t="s">
        <v>202</v>
      </c>
      <c r="E105" s="21">
        <v>4490412.1900000004</v>
      </c>
      <c r="F105" s="22">
        <v>5045</v>
      </c>
      <c r="G105" s="20">
        <v>890.07</v>
      </c>
    </row>
    <row r="106" spans="2:9" ht="21.75" x14ac:dyDescent="0.2">
      <c r="B106" s="20" t="s">
        <v>203</v>
      </c>
      <c r="C106" s="21">
        <v>2118999.65</v>
      </c>
      <c r="D106" s="20">
        <v>148</v>
      </c>
      <c r="E106" s="20">
        <v>501</v>
      </c>
      <c r="F106" s="20">
        <v>98.81</v>
      </c>
      <c r="G106" s="21">
        <v>14317.57</v>
      </c>
      <c r="H106" s="21">
        <v>4229.54</v>
      </c>
      <c r="I106" s="21">
        <v>21444.76</v>
      </c>
    </row>
    <row r="107" spans="2:9" ht="21.75" x14ac:dyDescent="0.2">
      <c r="B107" s="20">
        <v>10796</v>
      </c>
      <c r="C107" s="20" t="s">
        <v>249</v>
      </c>
      <c r="D107" s="20" t="s">
        <v>202</v>
      </c>
      <c r="E107" s="21">
        <v>4701067.49</v>
      </c>
      <c r="F107" s="22">
        <v>5083</v>
      </c>
      <c r="G107" s="20">
        <v>924.86</v>
      </c>
    </row>
    <row r="108" spans="2:9" ht="21.75" x14ac:dyDescent="0.2">
      <c r="B108" s="20" t="s">
        <v>203</v>
      </c>
      <c r="C108" s="21">
        <v>1612764.46</v>
      </c>
      <c r="D108" s="20">
        <v>130</v>
      </c>
      <c r="E108" s="20">
        <v>464</v>
      </c>
      <c r="F108" s="20">
        <v>67.569999999999993</v>
      </c>
      <c r="G108" s="21">
        <v>12405.88</v>
      </c>
      <c r="H108" s="21">
        <v>3475.79</v>
      </c>
      <c r="I108" s="21">
        <v>23869.68</v>
      </c>
    </row>
    <row r="109" spans="2:9" ht="24" x14ac:dyDescent="0.2">
      <c r="B109" s="16"/>
    </row>
    <row r="110" spans="2:9" ht="24" x14ac:dyDescent="0.2">
      <c r="B110" s="16" t="s">
        <v>191</v>
      </c>
      <c r="C110" s="17" t="s">
        <v>114</v>
      </c>
      <c r="D110" s="17" t="s">
        <v>192</v>
      </c>
      <c r="E110" s="18">
        <v>256601</v>
      </c>
      <c r="F110" s="19">
        <v>243192</v>
      </c>
      <c r="G110" s="16" t="s">
        <v>193</v>
      </c>
    </row>
    <row r="111" spans="2:9" ht="24" x14ac:dyDescent="0.2">
      <c r="B111" s="17" t="s">
        <v>194</v>
      </c>
      <c r="C111" s="20" t="s">
        <v>195</v>
      </c>
      <c r="D111" s="17" t="s">
        <v>196</v>
      </c>
      <c r="E111" s="17" t="s">
        <v>197</v>
      </c>
      <c r="F111" s="17" t="s">
        <v>198</v>
      </c>
      <c r="G111" s="17" t="s">
        <v>199</v>
      </c>
      <c r="H111" s="20" t="s">
        <v>200</v>
      </c>
    </row>
    <row r="112" spans="2:9" ht="21.75" x14ac:dyDescent="0.2">
      <c r="B112" s="20">
        <v>10797</v>
      </c>
      <c r="C112" s="20" t="s">
        <v>250</v>
      </c>
      <c r="D112" s="20" t="s">
        <v>202</v>
      </c>
      <c r="E112" s="21">
        <v>4656192.7699999996</v>
      </c>
      <c r="F112" s="22">
        <v>8875</v>
      </c>
      <c r="G112" s="20">
        <v>524.64</v>
      </c>
    </row>
    <row r="113" spans="2:9" ht="21.75" x14ac:dyDescent="0.2">
      <c r="B113" s="20" t="s">
        <v>203</v>
      </c>
      <c r="C113" s="21">
        <v>2086556.07</v>
      </c>
      <c r="D113" s="20">
        <v>208</v>
      </c>
      <c r="E113" s="20">
        <v>775</v>
      </c>
      <c r="F113" s="20">
        <v>178.89</v>
      </c>
      <c r="G113" s="21">
        <v>10031.52</v>
      </c>
      <c r="H113" s="21">
        <v>2692.33</v>
      </c>
      <c r="I113" s="21">
        <v>11663.91</v>
      </c>
    </row>
    <row r="114" spans="2:9" ht="24" x14ac:dyDescent="0.2">
      <c r="B114" s="16"/>
    </row>
    <row r="115" spans="2:9" ht="24" x14ac:dyDescent="0.2">
      <c r="B115" s="16" t="s">
        <v>191</v>
      </c>
      <c r="C115" s="17" t="s">
        <v>137</v>
      </c>
      <c r="D115" s="17" t="s">
        <v>192</v>
      </c>
      <c r="E115" s="18">
        <v>256601</v>
      </c>
      <c r="F115" s="19">
        <v>243192</v>
      </c>
      <c r="G115" s="16" t="s">
        <v>193</v>
      </c>
    </row>
    <row r="116" spans="2:9" ht="24" x14ac:dyDescent="0.2">
      <c r="B116" s="17" t="s">
        <v>194</v>
      </c>
      <c r="C116" s="20" t="s">
        <v>195</v>
      </c>
      <c r="D116" s="17" t="s">
        <v>196</v>
      </c>
      <c r="E116" s="17" t="s">
        <v>197</v>
      </c>
      <c r="F116" s="17" t="s">
        <v>198</v>
      </c>
      <c r="G116" s="17" t="s">
        <v>199</v>
      </c>
      <c r="H116" s="20" t="s">
        <v>200</v>
      </c>
    </row>
    <row r="117" spans="2:9" ht="21.75" x14ac:dyDescent="0.2">
      <c r="B117" s="20">
        <v>10661</v>
      </c>
      <c r="C117" s="20" t="s">
        <v>251</v>
      </c>
      <c r="D117" s="20" t="s">
        <v>202</v>
      </c>
      <c r="E117" s="21">
        <v>58708348.490000002</v>
      </c>
      <c r="F117" s="22">
        <v>65012</v>
      </c>
      <c r="G117" s="20">
        <v>903.04</v>
      </c>
    </row>
    <row r="118" spans="2:9" ht="21.75" x14ac:dyDescent="0.2">
      <c r="B118" s="20" t="s">
        <v>203</v>
      </c>
      <c r="C118" s="21">
        <v>127135035.73999999</v>
      </c>
      <c r="D118" s="22">
        <v>3778</v>
      </c>
      <c r="E118" s="22">
        <v>19624</v>
      </c>
      <c r="F118" s="21">
        <v>6996.76</v>
      </c>
      <c r="G118" s="21">
        <v>33651.410000000003</v>
      </c>
      <c r="H118" s="21">
        <v>6478.55</v>
      </c>
      <c r="I118" s="21">
        <v>18170.55</v>
      </c>
    </row>
    <row r="119" spans="2:9" ht="21.75" x14ac:dyDescent="0.2">
      <c r="B119" s="20">
        <v>10807</v>
      </c>
      <c r="C119" s="20" t="s">
        <v>252</v>
      </c>
      <c r="D119" s="20" t="s">
        <v>202</v>
      </c>
      <c r="E119" s="21">
        <v>10652408.779999999</v>
      </c>
      <c r="F119" s="22">
        <v>18451</v>
      </c>
      <c r="G119" s="20">
        <v>577.34</v>
      </c>
    </row>
    <row r="120" spans="2:9" ht="21.75" x14ac:dyDescent="0.2">
      <c r="B120" s="20" t="s">
        <v>203</v>
      </c>
      <c r="C120" s="21">
        <v>5995454.6200000001</v>
      </c>
      <c r="D120" s="20">
        <v>467</v>
      </c>
      <c r="E120" s="22">
        <v>1652</v>
      </c>
      <c r="F120" s="20">
        <v>282.43</v>
      </c>
      <c r="G120" s="21">
        <v>12838.23</v>
      </c>
      <c r="H120" s="21">
        <v>3629.21</v>
      </c>
      <c r="I120" s="21">
        <v>21228.11</v>
      </c>
    </row>
    <row r="121" spans="2:9" ht="21.75" x14ac:dyDescent="0.2">
      <c r="B121" s="20">
        <v>10808</v>
      </c>
      <c r="C121" s="20" t="s">
        <v>253</v>
      </c>
      <c r="D121" s="20" t="s">
        <v>202</v>
      </c>
      <c r="E121" s="21">
        <v>6868369.5999999996</v>
      </c>
      <c r="F121" s="22">
        <v>9194</v>
      </c>
      <c r="G121" s="20">
        <v>747.05</v>
      </c>
    </row>
    <row r="122" spans="2:9" ht="21.75" x14ac:dyDescent="0.2">
      <c r="B122" s="20" t="s">
        <v>203</v>
      </c>
      <c r="C122" s="21">
        <v>3240744.4</v>
      </c>
      <c r="D122" s="20">
        <v>262</v>
      </c>
      <c r="E122" s="20">
        <v>977</v>
      </c>
      <c r="F122" s="20">
        <v>70.12</v>
      </c>
      <c r="G122" s="21">
        <v>12369.25</v>
      </c>
      <c r="H122" s="21">
        <v>3317.04</v>
      </c>
      <c r="I122" s="21">
        <v>46218.31</v>
      </c>
    </row>
    <row r="123" spans="2:9" ht="21.75" x14ac:dyDescent="0.2">
      <c r="B123" s="20">
        <v>10809</v>
      </c>
      <c r="C123" s="20" t="s">
        <v>254</v>
      </c>
      <c r="D123" s="20" t="s">
        <v>202</v>
      </c>
      <c r="E123" s="21">
        <v>5575676.2300000004</v>
      </c>
      <c r="F123" s="22">
        <v>9360</v>
      </c>
      <c r="G123" s="20">
        <v>595.69000000000005</v>
      </c>
    </row>
    <row r="124" spans="2:9" ht="21.75" x14ac:dyDescent="0.2">
      <c r="B124" s="20" t="s">
        <v>203</v>
      </c>
      <c r="C124" s="21">
        <v>1799318.79</v>
      </c>
      <c r="D124" s="20">
        <v>288</v>
      </c>
      <c r="E124" s="20">
        <v>927</v>
      </c>
      <c r="F124" s="20">
        <v>151.63</v>
      </c>
      <c r="G124" s="21">
        <v>6247.63</v>
      </c>
      <c r="H124" s="21">
        <v>1941.01</v>
      </c>
      <c r="I124" s="21">
        <v>11866.8</v>
      </c>
    </row>
    <row r="125" spans="2:9" ht="21.75" x14ac:dyDescent="0.2">
      <c r="B125" s="20">
        <v>10810</v>
      </c>
      <c r="C125" s="20" t="s">
        <v>255</v>
      </c>
      <c r="D125" s="20" t="s">
        <v>202</v>
      </c>
      <c r="E125" s="21">
        <v>3816733.52</v>
      </c>
      <c r="F125" s="20">
        <v>4</v>
      </c>
      <c r="G125" s="21">
        <v>1026831.72</v>
      </c>
    </row>
    <row r="126" spans="2:9" ht="21.75" x14ac:dyDescent="0.2">
      <c r="B126" s="20" t="s">
        <v>203</v>
      </c>
      <c r="C126" s="21">
        <v>546667.01</v>
      </c>
      <c r="D126" s="20">
        <v>55</v>
      </c>
      <c r="E126" s="20">
        <v>197</v>
      </c>
      <c r="F126" s="20">
        <v>28.82</v>
      </c>
      <c r="G126" s="21">
        <v>9939.4</v>
      </c>
      <c r="H126" s="21">
        <v>2774.96</v>
      </c>
      <c r="I126" s="21">
        <v>18971.09</v>
      </c>
    </row>
    <row r="127" spans="2:9" ht="21.75" x14ac:dyDescent="0.2">
      <c r="B127" s="20">
        <v>10811</v>
      </c>
      <c r="C127" s="20" t="s">
        <v>256</v>
      </c>
      <c r="D127" s="20" t="s">
        <v>202</v>
      </c>
      <c r="E127" s="21">
        <v>5619097.7699999996</v>
      </c>
      <c r="F127" s="22">
        <v>18926</v>
      </c>
      <c r="G127" s="20">
        <v>296.89999999999998</v>
      </c>
    </row>
    <row r="128" spans="2:9" ht="21.75" x14ac:dyDescent="0.2">
      <c r="B128" s="20" t="s">
        <v>203</v>
      </c>
      <c r="C128" s="21">
        <v>1669887.2</v>
      </c>
      <c r="D128" s="20">
        <v>244</v>
      </c>
      <c r="E128" s="20">
        <v>808</v>
      </c>
      <c r="F128" s="20">
        <v>94.88</v>
      </c>
      <c r="G128" s="21">
        <v>6843.8</v>
      </c>
      <c r="H128" s="21">
        <v>2066.69</v>
      </c>
      <c r="I128" s="21">
        <v>17599.79</v>
      </c>
    </row>
    <row r="129" spans="2:9" ht="21.75" x14ac:dyDescent="0.2">
      <c r="B129" s="20">
        <v>10812</v>
      </c>
      <c r="C129" s="20" t="s">
        <v>257</v>
      </c>
      <c r="D129" s="20" t="s">
        <v>202</v>
      </c>
      <c r="E129" s="21">
        <v>4429962.09</v>
      </c>
      <c r="F129" s="22">
        <v>2659</v>
      </c>
      <c r="G129" s="21">
        <v>1666.03</v>
      </c>
    </row>
    <row r="130" spans="2:9" ht="21.75" x14ac:dyDescent="0.2">
      <c r="B130" s="20" t="s">
        <v>203</v>
      </c>
      <c r="C130" s="21">
        <v>726983.09</v>
      </c>
      <c r="D130" s="20">
        <v>79</v>
      </c>
      <c r="E130" s="20">
        <v>192</v>
      </c>
      <c r="F130" s="20">
        <v>33.200000000000003</v>
      </c>
      <c r="G130" s="21">
        <v>9202.32</v>
      </c>
      <c r="H130" s="21">
        <v>3786.37</v>
      </c>
      <c r="I130" s="21">
        <v>21895.5</v>
      </c>
    </row>
    <row r="131" spans="2:9" ht="21.75" x14ac:dyDescent="0.2">
      <c r="B131" s="20">
        <v>10813</v>
      </c>
      <c r="C131" s="20" t="s">
        <v>258</v>
      </c>
      <c r="D131" s="20" t="s">
        <v>202</v>
      </c>
      <c r="E131" s="21">
        <v>5009035.6100000003</v>
      </c>
      <c r="F131" s="22">
        <v>5050</v>
      </c>
      <c r="G131" s="20">
        <v>991.89</v>
      </c>
    </row>
    <row r="132" spans="2:9" ht="21.75" x14ac:dyDescent="0.2">
      <c r="B132" s="20" t="s">
        <v>203</v>
      </c>
      <c r="C132" s="21">
        <v>721104.28</v>
      </c>
      <c r="D132" s="20">
        <v>68</v>
      </c>
      <c r="E132" s="20">
        <v>153</v>
      </c>
      <c r="F132" s="20">
        <v>38.32</v>
      </c>
      <c r="G132" s="21">
        <v>10604.47</v>
      </c>
      <c r="H132" s="21">
        <v>4713.1000000000004</v>
      </c>
      <c r="I132" s="21">
        <v>18816.68</v>
      </c>
    </row>
    <row r="133" spans="2:9" ht="21.75" x14ac:dyDescent="0.2">
      <c r="B133" s="20">
        <v>10814</v>
      </c>
      <c r="C133" s="20" t="s">
        <v>259</v>
      </c>
      <c r="D133" s="20" t="s">
        <v>202</v>
      </c>
      <c r="E133" s="21">
        <v>8378549.5800000001</v>
      </c>
      <c r="F133" s="22">
        <v>7624</v>
      </c>
      <c r="G133" s="21">
        <v>1098.97</v>
      </c>
    </row>
    <row r="134" spans="2:9" ht="21.75" x14ac:dyDescent="0.2">
      <c r="B134" s="20" t="s">
        <v>203</v>
      </c>
      <c r="C134" s="21">
        <v>938655.06</v>
      </c>
      <c r="D134" s="20">
        <v>112</v>
      </c>
      <c r="E134" s="20">
        <v>427</v>
      </c>
      <c r="F134" s="20">
        <v>85.24</v>
      </c>
      <c r="G134" s="21">
        <v>8380.85</v>
      </c>
      <c r="H134" s="21">
        <v>2198.2600000000002</v>
      </c>
      <c r="I134" s="21">
        <v>11012.18</v>
      </c>
    </row>
    <row r="135" spans="2:9" ht="21.75" x14ac:dyDescent="0.2">
      <c r="B135" s="20">
        <v>10815</v>
      </c>
      <c r="C135" s="20" t="s">
        <v>260</v>
      </c>
      <c r="D135" s="20" t="s">
        <v>202</v>
      </c>
      <c r="E135" s="21">
        <v>7261264.96</v>
      </c>
      <c r="F135" s="22">
        <v>9584</v>
      </c>
      <c r="G135" s="20">
        <v>757.64</v>
      </c>
    </row>
    <row r="136" spans="2:9" ht="21.75" x14ac:dyDescent="0.2">
      <c r="B136" s="20" t="s">
        <v>203</v>
      </c>
      <c r="C136" s="21">
        <v>2432124.58</v>
      </c>
      <c r="D136" s="20">
        <v>231</v>
      </c>
      <c r="E136" s="20">
        <v>763</v>
      </c>
      <c r="F136" s="20">
        <v>138.12</v>
      </c>
      <c r="G136" s="21">
        <v>10528.68</v>
      </c>
      <c r="H136" s="21">
        <v>3187.58</v>
      </c>
      <c r="I136" s="21">
        <v>17608.93</v>
      </c>
    </row>
    <row r="137" spans="2:9" ht="21.75" x14ac:dyDescent="0.2">
      <c r="B137" s="20">
        <v>10816</v>
      </c>
      <c r="C137" s="20" t="s">
        <v>261</v>
      </c>
      <c r="D137" s="20" t="s">
        <v>202</v>
      </c>
      <c r="E137" s="21">
        <v>5838841.3300000001</v>
      </c>
      <c r="F137" s="22">
        <v>6522</v>
      </c>
      <c r="G137" s="20">
        <v>895.25</v>
      </c>
    </row>
    <row r="138" spans="2:9" ht="21.75" x14ac:dyDescent="0.2">
      <c r="B138" s="20" t="s">
        <v>203</v>
      </c>
      <c r="C138" s="21">
        <v>1004511.24</v>
      </c>
      <c r="D138" s="20">
        <v>109</v>
      </c>
      <c r="E138" s="20">
        <v>327</v>
      </c>
      <c r="F138" s="20">
        <v>55.99</v>
      </c>
      <c r="G138" s="21">
        <v>9215.7000000000007</v>
      </c>
      <c r="H138" s="21">
        <v>3071.9</v>
      </c>
      <c r="I138" s="21">
        <v>17942.060000000001</v>
      </c>
    </row>
    <row r="139" spans="2:9" ht="24" x14ac:dyDescent="0.2">
      <c r="B139" s="16"/>
    </row>
    <row r="140" spans="2:9" ht="24" x14ac:dyDescent="0.2">
      <c r="B140" s="16" t="s">
        <v>191</v>
      </c>
      <c r="C140" s="17" t="s">
        <v>162</v>
      </c>
      <c r="D140" s="17" t="s">
        <v>192</v>
      </c>
      <c r="E140" s="18">
        <v>256601</v>
      </c>
      <c r="F140" s="19">
        <v>243192</v>
      </c>
      <c r="G140" s="16" t="s">
        <v>193</v>
      </c>
    </row>
    <row r="141" spans="2:9" ht="24" x14ac:dyDescent="0.2">
      <c r="B141" s="17" t="s">
        <v>194</v>
      </c>
      <c r="C141" s="20" t="s">
        <v>195</v>
      </c>
      <c r="D141" s="17" t="s">
        <v>196</v>
      </c>
      <c r="E141" s="17" t="s">
        <v>197</v>
      </c>
      <c r="F141" s="17" t="s">
        <v>198</v>
      </c>
      <c r="G141" s="17" t="s">
        <v>199</v>
      </c>
      <c r="H141" s="20" t="s">
        <v>200</v>
      </c>
    </row>
    <row r="142" spans="2:9" ht="21.75" x14ac:dyDescent="0.2">
      <c r="B142" s="20">
        <v>10692</v>
      </c>
      <c r="C142" s="20" t="s">
        <v>262</v>
      </c>
      <c r="D142" s="20" t="s">
        <v>202</v>
      </c>
      <c r="E142" s="21">
        <v>20998140.420000002</v>
      </c>
      <c r="F142" s="22">
        <v>33590</v>
      </c>
      <c r="G142" s="20">
        <v>625.13</v>
      </c>
    </row>
    <row r="143" spans="2:9" ht="21.75" x14ac:dyDescent="0.2">
      <c r="B143" s="20" t="s">
        <v>203</v>
      </c>
      <c r="C143" s="21">
        <v>36458364.359999999</v>
      </c>
      <c r="D143" s="22">
        <v>1455</v>
      </c>
      <c r="E143" s="22">
        <v>7227</v>
      </c>
      <c r="F143" s="21">
        <v>2034.6</v>
      </c>
      <c r="G143" s="21">
        <v>25057.3</v>
      </c>
      <c r="H143" s="21">
        <v>5044.74</v>
      </c>
      <c r="I143" s="21">
        <v>17919.18</v>
      </c>
    </row>
    <row r="144" spans="2:9" ht="21.75" x14ac:dyDescent="0.2">
      <c r="B144" s="20">
        <v>10693</v>
      </c>
      <c r="C144" s="20" t="s">
        <v>263</v>
      </c>
      <c r="D144" s="20" t="s">
        <v>202</v>
      </c>
      <c r="E144" s="21">
        <v>15112012.380000001</v>
      </c>
      <c r="F144" s="22">
        <v>8454</v>
      </c>
      <c r="G144" s="21">
        <v>1787.56</v>
      </c>
    </row>
    <row r="145" spans="2:9" ht="21.75" x14ac:dyDescent="0.2">
      <c r="B145" s="20" t="s">
        <v>203</v>
      </c>
      <c r="C145" s="21">
        <v>15108749.73</v>
      </c>
      <c r="D145" s="20">
        <v>424</v>
      </c>
      <c r="E145" s="22">
        <v>2237</v>
      </c>
      <c r="F145" s="20">
        <v>460.3</v>
      </c>
      <c r="G145" s="21">
        <v>35633.839999999997</v>
      </c>
      <c r="H145" s="21">
        <v>6754.02</v>
      </c>
      <c r="I145" s="21">
        <v>32823.589999999997</v>
      </c>
    </row>
    <row r="146" spans="2:9" ht="21.75" x14ac:dyDescent="0.2">
      <c r="B146" s="20">
        <v>10798</v>
      </c>
      <c r="C146" s="20" t="s">
        <v>264</v>
      </c>
      <c r="D146" s="20" t="s">
        <v>202</v>
      </c>
      <c r="E146" s="21">
        <v>3757079.57</v>
      </c>
      <c r="F146" s="22">
        <v>6407</v>
      </c>
      <c r="G146" s="20">
        <v>586.4</v>
      </c>
    </row>
    <row r="147" spans="2:9" ht="21.75" x14ac:dyDescent="0.2">
      <c r="B147" s="20" t="s">
        <v>203</v>
      </c>
      <c r="C147" s="21">
        <v>1657962.79</v>
      </c>
      <c r="D147" s="20">
        <v>208</v>
      </c>
      <c r="E147" s="20">
        <v>776</v>
      </c>
      <c r="F147" s="20">
        <v>146.25</v>
      </c>
      <c r="G147" s="21">
        <v>7970.97</v>
      </c>
      <c r="H147" s="21">
        <v>2136.5500000000002</v>
      </c>
      <c r="I147" s="21">
        <v>11336.77</v>
      </c>
    </row>
    <row r="148" spans="2:9" ht="21.75" x14ac:dyDescent="0.2">
      <c r="B148" s="20">
        <v>10799</v>
      </c>
      <c r="C148" s="20" t="s">
        <v>265</v>
      </c>
      <c r="D148" s="20" t="s">
        <v>202</v>
      </c>
      <c r="E148" s="21">
        <v>4752199.72</v>
      </c>
      <c r="F148" s="22">
        <v>4692</v>
      </c>
      <c r="G148" s="21">
        <v>1012.83</v>
      </c>
    </row>
    <row r="149" spans="2:9" ht="21.75" x14ac:dyDescent="0.2">
      <c r="B149" s="20" t="s">
        <v>203</v>
      </c>
      <c r="C149" s="21">
        <v>1372136.23</v>
      </c>
      <c r="D149" s="20">
        <v>127</v>
      </c>
      <c r="E149" s="20">
        <v>394</v>
      </c>
      <c r="F149" s="20">
        <v>58.77</v>
      </c>
      <c r="G149" s="21">
        <v>10804.22</v>
      </c>
      <c r="H149" s="21">
        <v>3482.58</v>
      </c>
      <c r="I149" s="21">
        <v>23347.84</v>
      </c>
    </row>
    <row r="150" spans="2:9" ht="21.75" x14ac:dyDescent="0.2">
      <c r="B150" s="20">
        <v>10800</v>
      </c>
      <c r="C150" s="20" t="s">
        <v>266</v>
      </c>
      <c r="D150" s="20" t="s">
        <v>202</v>
      </c>
      <c r="E150" s="21">
        <v>3896290.68</v>
      </c>
      <c r="F150" s="22">
        <v>4168</v>
      </c>
      <c r="G150" s="20">
        <v>934.81</v>
      </c>
    </row>
    <row r="151" spans="2:9" ht="21.75" x14ac:dyDescent="0.2">
      <c r="B151" s="20" t="s">
        <v>203</v>
      </c>
      <c r="C151" s="21">
        <v>1138369.1499999999</v>
      </c>
      <c r="D151" s="20">
        <v>101</v>
      </c>
      <c r="E151" s="20">
        <v>341</v>
      </c>
      <c r="F151" s="20">
        <v>34.92</v>
      </c>
      <c r="G151" s="21">
        <v>11270.98</v>
      </c>
      <c r="H151" s="21">
        <v>3338.33</v>
      </c>
      <c r="I151" s="21">
        <v>32600.93</v>
      </c>
    </row>
    <row r="152" spans="2:9" ht="21.75" x14ac:dyDescent="0.2">
      <c r="B152" s="20">
        <v>10801</v>
      </c>
      <c r="C152" s="20" t="s">
        <v>267</v>
      </c>
      <c r="D152" s="20" t="s">
        <v>202</v>
      </c>
      <c r="E152" s="21">
        <v>4688183.5</v>
      </c>
      <c r="F152" s="22">
        <v>4767</v>
      </c>
      <c r="G152" s="20">
        <v>983.47</v>
      </c>
    </row>
    <row r="153" spans="2:9" ht="21.75" x14ac:dyDescent="0.2">
      <c r="B153" s="20" t="s">
        <v>203</v>
      </c>
      <c r="C153" s="21">
        <v>1749848.54</v>
      </c>
      <c r="D153" s="20">
        <v>89</v>
      </c>
      <c r="E153" s="20">
        <v>315</v>
      </c>
      <c r="F153" s="20">
        <v>71.66</v>
      </c>
      <c r="G153" s="21">
        <v>19661.22</v>
      </c>
      <c r="H153" s="21">
        <v>5555.07</v>
      </c>
      <c r="I153" s="21">
        <v>24418.18</v>
      </c>
    </row>
    <row r="154" spans="2:9" ht="24" x14ac:dyDescent="0.2">
      <c r="B154" s="16"/>
    </row>
    <row r="155" spans="2:9" ht="24" x14ac:dyDescent="0.2">
      <c r="B155" s="16" t="s">
        <v>191</v>
      </c>
      <c r="C155" s="17" t="s">
        <v>176</v>
      </c>
      <c r="D155" s="17" t="s">
        <v>192</v>
      </c>
      <c r="E155" s="18">
        <v>256601</v>
      </c>
      <c r="F155" s="19">
        <v>243192</v>
      </c>
      <c r="G155" s="16" t="s">
        <v>193</v>
      </c>
    </row>
    <row r="156" spans="2:9" ht="24" x14ac:dyDescent="0.2">
      <c r="B156" s="17" t="s">
        <v>194</v>
      </c>
      <c r="C156" s="20" t="s">
        <v>195</v>
      </c>
      <c r="D156" s="17" t="s">
        <v>196</v>
      </c>
      <c r="E156" s="17" t="s">
        <v>197</v>
      </c>
      <c r="F156" s="17" t="s">
        <v>198</v>
      </c>
      <c r="G156" s="17" t="s">
        <v>199</v>
      </c>
      <c r="H156" s="20" t="s">
        <v>200</v>
      </c>
    </row>
    <row r="157" spans="2:9" ht="21.75" x14ac:dyDescent="0.2">
      <c r="B157" s="20">
        <v>10689</v>
      </c>
      <c r="C157" s="20" t="s">
        <v>268</v>
      </c>
      <c r="D157" s="20" t="s">
        <v>202</v>
      </c>
      <c r="E157" s="21">
        <v>20263619.73</v>
      </c>
      <c r="F157" s="22">
        <v>28560</v>
      </c>
      <c r="G157" s="20">
        <v>709.51</v>
      </c>
    </row>
    <row r="158" spans="2:9" ht="21.75" x14ac:dyDescent="0.2">
      <c r="B158" s="20" t="s">
        <v>203</v>
      </c>
      <c r="C158" s="21">
        <v>36132054.920000002</v>
      </c>
      <c r="D158" s="22">
        <v>1407</v>
      </c>
      <c r="E158" s="22">
        <v>7705</v>
      </c>
      <c r="F158" s="21">
        <v>2377.83</v>
      </c>
      <c r="G158" s="21">
        <v>25680.21</v>
      </c>
      <c r="H158" s="21">
        <v>4689.43</v>
      </c>
      <c r="I158" s="21">
        <v>15195.39</v>
      </c>
    </row>
    <row r="159" spans="2:9" ht="21.75" x14ac:dyDescent="0.2">
      <c r="B159" s="20">
        <v>10782</v>
      </c>
      <c r="C159" s="20" t="s">
        <v>269</v>
      </c>
      <c r="D159" s="20" t="s">
        <v>202</v>
      </c>
      <c r="E159" s="21">
        <v>5244764.26</v>
      </c>
      <c r="F159" s="22">
        <v>6011</v>
      </c>
      <c r="G159" s="20">
        <v>872.53</v>
      </c>
    </row>
    <row r="160" spans="2:9" ht="21.75" x14ac:dyDescent="0.2">
      <c r="B160" s="20" t="s">
        <v>203</v>
      </c>
      <c r="C160" s="21">
        <v>1364590.99</v>
      </c>
      <c r="D160" s="20">
        <v>120</v>
      </c>
      <c r="E160" s="20">
        <v>368</v>
      </c>
      <c r="F160" s="20">
        <v>74.739999999999995</v>
      </c>
      <c r="G160" s="21">
        <v>11371.59</v>
      </c>
      <c r="H160" s="21">
        <v>3708.13</v>
      </c>
      <c r="I160" s="21">
        <v>18257.84</v>
      </c>
    </row>
    <row r="161" spans="2:9" ht="21.75" x14ac:dyDescent="0.2">
      <c r="B161" s="20">
        <v>10784</v>
      </c>
      <c r="C161" s="20" t="s">
        <v>270</v>
      </c>
      <c r="D161" s="20" t="s">
        <v>202</v>
      </c>
      <c r="E161" s="21">
        <v>6556668.5599999996</v>
      </c>
      <c r="F161" s="22">
        <v>8443</v>
      </c>
      <c r="G161" s="20">
        <v>776.58</v>
      </c>
    </row>
    <row r="162" spans="2:9" ht="21.75" x14ac:dyDescent="0.2">
      <c r="B162" s="20" t="s">
        <v>203</v>
      </c>
      <c r="C162" s="21">
        <v>2034197.81</v>
      </c>
      <c r="D162" s="20">
        <v>192</v>
      </c>
      <c r="E162" s="20">
        <v>805</v>
      </c>
      <c r="F162" s="20">
        <v>133</v>
      </c>
      <c r="G162" s="21">
        <v>10594.78</v>
      </c>
      <c r="H162" s="21">
        <v>2526.9499999999998</v>
      </c>
      <c r="I162" s="21">
        <v>15294.72</v>
      </c>
    </row>
    <row r="163" spans="2:9" ht="21.75" x14ac:dyDescent="0.2">
      <c r="B163" s="20">
        <v>10785</v>
      </c>
      <c r="C163" s="20" t="s">
        <v>271</v>
      </c>
      <c r="D163" s="20" t="s">
        <v>202</v>
      </c>
      <c r="E163" s="21">
        <v>10542644.560000001</v>
      </c>
      <c r="F163" s="22">
        <v>11905</v>
      </c>
      <c r="G163" s="20">
        <v>885.56</v>
      </c>
    </row>
    <row r="164" spans="2:9" ht="21.75" x14ac:dyDescent="0.2">
      <c r="B164" s="20" t="s">
        <v>203</v>
      </c>
      <c r="C164" s="21">
        <v>3152114.52</v>
      </c>
      <c r="D164" s="20">
        <v>319</v>
      </c>
      <c r="E164" s="22">
        <v>1102</v>
      </c>
      <c r="F164" s="20">
        <v>170.9</v>
      </c>
      <c r="G164" s="21">
        <v>9881.24</v>
      </c>
      <c r="H164" s="21">
        <v>2860.36</v>
      </c>
      <c r="I164" s="21">
        <v>18444.53</v>
      </c>
    </row>
    <row r="165" spans="2:9" ht="21.75" x14ac:dyDescent="0.2">
      <c r="B165" s="20">
        <v>10786</v>
      </c>
      <c r="C165" s="20" t="s">
        <v>272</v>
      </c>
      <c r="D165" s="20" t="s">
        <v>202</v>
      </c>
      <c r="E165" s="21">
        <v>5404011.04</v>
      </c>
      <c r="F165" s="22">
        <v>7303</v>
      </c>
      <c r="G165" s="20">
        <v>739.97</v>
      </c>
    </row>
    <row r="166" spans="2:9" ht="21.75" x14ac:dyDescent="0.2">
      <c r="B166" s="20" t="s">
        <v>203</v>
      </c>
      <c r="C166" s="21">
        <v>1592794.12</v>
      </c>
      <c r="D166" s="20">
        <v>180</v>
      </c>
      <c r="E166" s="20">
        <v>574</v>
      </c>
      <c r="F166" s="20">
        <v>123.37</v>
      </c>
      <c r="G166" s="21">
        <v>8848.86</v>
      </c>
      <c r="H166" s="21">
        <v>2774.9</v>
      </c>
      <c r="I166" s="21">
        <v>12911.18</v>
      </c>
    </row>
    <row r="167" spans="2:9" ht="21.75" x14ac:dyDescent="0.2">
      <c r="B167" s="20">
        <v>10787</v>
      </c>
      <c r="C167" s="20" t="s">
        <v>273</v>
      </c>
      <c r="D167" s="20" t="s">
        <v>202</v>
      </c>
      <c r="E167" s="21">
        <v>10783166.689999999</v>
      </c>
      <c r="F167" s="20">
        <v>997</v>
      </c>
      <c r="G167" s="21">
        <v>10815.61</v>
      </c>
    </row>
    <row r="168" spans="2:9" ht="21.75" x14ac:dyDescent="0.2">
      <c r="B168" s="20" t="s">
        <v>203</v>
      </c>
      <c r="C168" s="21">
        <v>7985726.04</v>
      </c>
      <c r="D168" s="20">
        <v>549</v>
      </c>
      <c r="E168" s="22">
        <v>1839</v>
      </c>
      <c r="F168" s="20">
        <v>332</v>
      </c>
      <c r="G168" s="21">
        <v>14545.95</v>
      </c>
      <c r="H168" s="21">
        <v>4342.43</v>
      </c>
      <c r="I168" s="21">
        <v>24053.39</v>
      </c>
    </row>
    <row r="169" spans="2:9" ht="21.75" x14ac:dyDescent="0.2">
      <c r="B169" s="20">
        <v>10788</v>
      </c>
      <c r="C169" s="20" t="s">
        <v>274</v>
      </c>
      <c r="D169" s="20" t="s">
        <v>202</v>
      </c>
      <c r="E169" s="21">
        <v>4845462.07</v>
      </c>
      <c r="F169" s="22">
        <v>4670</v>
      </c>
      <c r="G169" s="21">
        <v>1037.57</v>
      </c>
    </row>
    <row r="170" spans="2:9" ht="21.75" x14ac:dyDescent="0.2">
      <c r="B170" s="20" t="s">
        <v>203</v>
      </c>
      <c r="C170" s="21">
        <v>1135579.44</v>
      </c>
      <c r="D170" s="20">
        <v>86</v>
      </c>
      <c r="E170" s="20">
        <v>264</v>
      </c>
      <c r="F170" s="20">
        <v>24.2</v>
      </c>
      <c r="G170" s="21">
        <v>13204.41</v>
      </c>
      <c r="H170" s="21">
        <v>4301.4399999999996</v>
      </c>
      <c r="I170" s="21">
        <v>46924.77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ECA0-81F9-446C-8D39-858394846F26}">
  <sheetPr>
    <tabColor rgb="FFFFC000"/>
  </sheetPr>
  <dimension ref="A1:S83"/>
  <sheetViews>
    <sheetView tabSelected="1" zoomScale="85" zoomScaleNormal="85" workbookViewId="0">
      <pane xSplit="2" ySplit="2" topLeftCell="I3" activePane="bottomRight" state="frozen"/>
      <selection activeCell="I909" sqref="I909"/>
      <selection pane="topRight" activeCell="I909" sqref="I909"/>
      <selection pane="bottomLeft" activeCell="I909" sqref="I909"/>
      <selection pane="bottomRight" activeCell="U6" sqref="U6"/>
    </sheetView>
  </sheetViews>
  <sheetFormatPr defaultColWidth="14" defaultRowHeight="15" customHeight="1" x14ac:dyDescent="0.2"/>
  <cols>
    <col min="1" max="1" width="5.625" style="3" customWidth="1"/>
    <col min="2" max="2" width="11.625" style="3" customWidth="1"/>
    <col min="3" max="3" width="11.25" style="3" hidden="1" customWidth="1"/>
    <col min="4" max="4" width="22.625" style="3" customWidth="1"/>
    <col min="5" max="5" width="7.5" style="3" customWidth="1"/>
    <col min="6" max="6" width="7.5" style="14" customWidth="1"/>
    <col min="7" max="7" width="24.25" style="3" customWidth="1"/>
    <col min="8" max="8" width="18.5" style="3" customWidth="1"/>
    <col min="9" max="9" width="13.25" style="3" customWidth="1"/>
    <col min="10" max="10" width="13.125" style="3" customWidth="1"/>
    <col min="11" max="11" width="14" style="3"/>
    <col min="12" max="12" width="17.125" style="3" customWidth="1"/>
    <col min="13" max="13" width="14.125" style="3" bestFit="1" customWidth="1"/>
    <col min="14" max="15" width="14" style="3"/>
    <col min="16" max="17" width="8.25" style="14" customWidth="1"/>
    <col min="18" max="18" width="6.875" style="3" bestFit="1" customWidth="1"/>
    <col min="19" max="19" width="14.375" style="3" bestFit="1" customWidth="1"/>
    <col min="20" max="16384" width="14" style="3"/>
  </cols>
  <sheetData>
    <row r="1" spans="1:19" ht="21" customHeight="1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53" t="s">
        <v>7</v>
      </c>
      <c r="I1" s="53"/>
      <c r="J1" s="53"/>
      <c r="K1" s="53"/>
      <c r="L1" s="54" t="s">
        <v>8</v>
      </c>
      <c r="M1" s="54"/>
      <c r="N1" s="54"/>
      <c r="O1" s="54"/>
      <c r="P1" s="55" t="s">
        <v>9</v>
      </c>
      <c r="Q1" s="55"/>
      <c r="S1" s="4" t="s">
        <v>275</v>
      </c>
    </row>
    <row r="2" spans="1:19" ht="84" customHeight="1" x14ac:dyDescent="0.2">
      <c r="A2" s="5"/>
      <c r="B2" s="5"/>
      <c r="C2" s="5"/>
      <c r="D2" s="5"/>
      <c r="E2" s="6"/>
      <c r="F2" s="6"/>
      <c r="G2" s="6"/>
      <c r="H2" s="56" t="s">
        <v>10</v>
      </c>
      <c r="I2" s="56" t="s">
        <v>11</v>
      </c>
      <c r="J2" s="56" t="s">
        <v>12</v>
      </c>
      <c r="K2" s="56" t="s">
        <v>13</v>
      </c>
      <c r="L2" s="57" t="s">
        <v>14</v>
      </c>
      <c r="M2" s="58" t="s">
        <v>15</v>
      </c>
      <c r="N2" s="57" t="s">
        <v>16</v>
      </c>
      <c r="O2" s="57" t="s">
        <v>17</v>
      </c>
      <c r="P2" s="59" t="s">
        <v>18</v>
      </c>
      <c r="Q2" s="59" t="s">
        <v>19</v>
      </c>
      <c r="S2" s="3" t="s">
        <v>20</v>
      </c>
    </row>
    <row r="3" spans="1:19" s="13" customFormat="1" ht="19.899999999999999" customHeight="1" x14ac:dyDescent="0.55000000000000004">
      <c r="A3" s="7" t="s">
        <v>36</v>
      </c>
      <c r="B3" s="8" t="s">
        <v>37</v>
      </c>
      <c r="C3" s="7" t="s">
        <v>38</v>
      </c>
      <c r="D3" s="9" t="s">
        <v>39</v>
      </c>
      <c r="E3" s="7" t="s">
        <v>30</v>
      </c>
      <c r="F3" s="60">
        <v>16</v>
      </c>
      <c r="G3" s="60" t="s">
        <v>33</v>
      </c>
      <c r="H3" s="61">
        <f>Data!E3</f>
        <v>20889626.129999999</v>
      </c>
      <c r="I3" s="62">
        <f>Data!F3</f>
        <v>23576</v>
      </c>
      <c r="J3" s="10">
        <f>H3/I3</f>
        <v>886.05472217509327</v>
      </c>
      <c r="K3" s="10">
        <v>1106.2062967732959</v>
      </c>
      <c r="L3" s="61">
        <f>Data!C4</f>
        <v>43975834.369999997</v>
      </c>
      <c r="M3" s="61">
        <f>Data!F4</f>
        <v>1650.79</v>
      </c>
      <c r="N3" s="10">
        <f>L3/M3</f>
        <v>26639.266272511948</v>
      </c>
      <c r="O3" s="10">
        <v>21436.930312290631</v>
      </c>
      <c r="P3" s="11" t="str">
        <f>IF(J3&lt;K3,"1","0")</f>
        <v>1</v>
      </c>
      <c r="Q3" s="11" t="str">
        <f t="shared" ref="Q3:Q56" si="0">IF(S3="NoIPD","1",IF(S3="error","0",IF(N3&lt;O3,"1","0")))</f>
        <v>0</v>
      </c>
      <c r="R3" s="12" t="str">
        <f t="shared" ref="R3:R56" si="1">IF(AND(P3="1",Q3="1"),"ผ่าน","ไม่ผ่าน")</f>
        <v>ไม่ผ่าน</v>
      </c>
      <c r="S3" s="13">
        <v>0</v>
      </c>
    </row>
    <row r="4" spans="1:19" s="13" customFormat="1" ht="19.899999999999999" customHeight="1" x14ac:dyDescent="0.55000000000000004">
      <c r="A4" s="7" t="s">
        <v>36</v>
      </c>
      <c r="B4" s="8" t="s">
        <v>37</v>
      </c>
      <c r="C4" s="7" t="s">
        <v>40</v>
      </c>
      <c r="D4" s="9" t="s">
        <v>41</v>
      </c>
      <c r="E4" s="7" t="s">
        <v>22</v>
      </c>
      <c r="F4" s="60">
        <v>2</v>
      </c>
      <c r="G4" s="60" t="s">
        <v>29</v>
      </c>
      <c r="H4" s="10">
        <f>Data!E5</f>
        <v>5756392.8200000003</v>
      </c>
      <c r="I4" s="10">
        <f>Data!F5</f>
        <v>5856</v>
      </c>
      <c r="J4" s="10">
        <f t="shared" ref="J4:J67" si="2">H4/I4</f>
        <v>982.9905771857924</v>
      </c>
      <c r="K4" s="10">
        <v>969.02064498915729</v>
      </c>
      <c r="L4" s="10">
        <f>Data!C6</f>
        <v>226553.97</v>
      </c>
      <c r="M4" s="10">
        <f>Data!F6</f>
        <v>48.43</v>
      </c>
      <c r="N4" s="10">
        <f t="shared" ref="N4:N67" si="3">L4/M4</f>
        <v>4677.9675820772245</v>
      </c>
      <c r="O4" s="10">
        <v>54356.534113212525</v>
      </c>
      <c r="P4" s="11" t="str">
        <f t="shared" ref="P4:P56" si="4">IF(J4&lt;K4,"1","0")</f>
        <v>0</v>
      </c>
      <c r="Q4" s="11" t="str">
        <f t="shared" si="0"/>
        <v>1</v>
      </c>
      <c r="R4" s="12" t="str">
        <f t="shared" si="1"/>
        <v>ไม่ผ่าน</v>
      </c>
      <c r="S4" s="13">
        <v>0</v>
      </c>
    </row>
    <row r="5" spans="1:19" s="13" customFormat="1" ht="19.899999999999999" customHeight="1" x14ac:dyDescent="0.55000000000000004">
      <c r="A5" s="7" t="s">
        <v>36</v>
      </c>
      <c r="B5" s="8" t="s">
        <v>37</v>
      </c>
      <c r="C5" s="7" t="s">
        <v>42</v>
      </c>
      <c r="D5" s="9" t="s">
        <v>43</v>
      </c>
      <c r="E5" s="7" t="s">
        <v>22</v>
      </c>
      <c r="F5" s="60">
        <v>6</v>
      </c>
      <c r="G5" s="60" t="s">
        <v>26</v>
      </c>
      <c r="H5" s="10">
        <f>Data!E7</f>
        <v>9413309.1300000008</v>
      </c>
      <c r="I5" s="10">
        <f>Data!F7</f>
        <v>12933</v>
      </c>
      <c r="J5" s="10">
        <f t="shared" si="2"/>
        <v>727.85193922523786</v>
      </c>
      <c r="K5" s="10">
        <v>720.97779130402637</v>
      </c>
      <c r="L5" s="10">
        <f>Data!C8</f>
        <v>3841899.73</v>
      </c>
      <c r="M5" s="10">
        <f>Data!F8</f>
        <v>192.55</v>
      </c>
      <c r="N5" s="10">
        <f t="shared" si="3"/>
        <v>19952.73814593612</v>
      </c>
      <c r="O5" s="10">
        <v>37595.7640987907</v>
      </c>
      <c r="P5" s="11" t="str">
        <f t="shared" si="4"/>
        <v>0</v>
      </c>
      <c r="Q5" s="11" t="str">
        <f t="shared" si="0"/>
        <v>1</v>
      </c>
      <c r="R5" s="12" t="str">
        <f t="shared" si="1"/>
        <v>ไม่ผ่าน</v>
      </c>
      <c r="S5" s="13">
        <v>0</v>
      </c>
    </row>
    <row r="6" spans="1:19" s="13" customFormat="1" ht="19.899999999999999" customHeight="1" x14ac:dyDescent="0.55000000000000004">
      <c r="A6" s="7" t="s">
        <v>36</v>
      </c>
      <c r="B6" s="8" t="s">
        <v>37</v>
      </c>
      <c r="C6" s="7" t="s">
        <v>44</v>
      </c>
      <c r="D6" s="9" t="s">
        <v>45</v>
      </c>
      <c r="E6" s="7" t="s">
        <v>22</v>
      </c>
      <c r="F6" s="60">
        <v>6</v>
      </c>
      <c r="G6" s="60" t="s">
        <v>26</v>
      </c>
      <c r="H6" s="10">
        <f>Data!E9</f>
        <v>2802065.54</v>
      </c>
      <c r="I6" s="10">
        <f>Data!F9</f>
        <v>8837</v>
      </c>
      <c r="J6" s="10">
        <f t="shared" si="2"/>
        <v>317.08334728980424</v>
      </c>
      <c r="K6" s="10">
        <v>720.97779130402637</v>
      </c>
      <c r="L6" s="10">
        <f>Data!C10</f>
        <v>7462420.8499999996</v>
      </c>
      <c r="M6" s="10">
        <f>Data!F10</f>
        <v>105.91</v>
      </c>
      <c r="N6" s="10">
        <f t="shared" si="3"/>
        <v>70460.02124445283</v>
      </c>
      <c r="O6" s="10">
        <v>37595.7640987907</v>
      </c>
      <c r="P6" s="11" t="str">
        <f t="shared" si="4"/>
        <v>1</v>
      </c>
      <c r="Q6" s="11" t="str">
        <f t="shared" si="0"/>
        <v>0</v>
      </c>
      <c r="R6" s="12" t="str">
        <f t="shared" si="1"/>
        <v>ไม่ผ่าน</v>
      </c>
      <c r="S6" s="13">
        <v>0</v>
      </c>
    </row>
    <row r="7" spans="1:19" s="13" customFormat="1" ht="19.899999999999999" customHeight="1" x14ac:dyDescent="0.55000000000000004">
      <c r="A7" s="7" t="s">
        <v>36</v>
      </c>
      <c r="B7" s="8" t="s">
        <v>46</v>
      </c>
      <c r="C7" s="7" t="s">
        <v>47</v>
      </c>
      <c r="D7" s="9" t="s">
        <v>48</v>
      </c>
      <c r="E7" s="7" t="s">
        <v>21</v>
      </c>
      <c r="F7" s="60">
        <v>18</v>
      </c>
      <c r="G7" s="60" t="s">
        <v>35</v>
      </c>
      <c r="H7" s="10">
        <f>Data!E14</f>
        <v>101895185.37</v>
      </c>
      <c r="I7" s="10">
        <f>Data!F14</f>
        <v>59206</v>
      </c>
      <c r="J7" s="10">
        <f t="shared" si="2"/>
        <v>1721.0280270580686</v>
      </c>
      <c r="K7" s="10">
        <v>1292.0947773424023</v>
      </c>
      <c r="L7" s="10">
        <f>Data!C15</f>
        <v>72642864.590000004</v>
      </c>
      <c r="M7" s="10">
        <f>Data!F15</f>
        <v>5505.77</v>
      </c>
      <c r="N7" s="10">
        <f t="shared" si="3"/>
        <v>13193.951906817756</v>
      </c>
      <c r="O7" s="10">
        <v>23458.380482954737</v>
      </c>
      <c r="P7" s="11" t="str">
        <f t="shared" si="4"/>
        <v>0</v>
      </c>
      <c r="Q7" s="11" t="str">
        <f t="shared" si="0"/>
        <v>1</v>
      </c>
      <c r="R7" s="12" t="str">
        <f t="shared" si="1"/>
        <v>ไม่ผ่าน</v>
      </c>
      <c r="S7" s="13">
        <v>0</v>
      </c>
    </row>
    <row r="8" spans="1:19" s="13" customFormat="1" ht="19.899999999999999" customHeight="1" x14ac:dyDescent="0.55000000000000004">
      <c r="A8" s="7" t="s">
        <v>36</v>
      </c>
      <c r="B8" s="8" t="s">
        <v>46</v>
      </c>
      <c r="C8" s="7" t="s">
        <v>49</v>
      </c>
      <c r="D8" s="9" t="s">
        <v>50</v>
      </c>
      <c r="E8" s="7" t="s">
        <v>22</v>
      </c>
      <c r="F8" s="60">
        <v>9</v>
      </c>
      <c r="G8" s="60" t="s">
        <v>28</v>
      </c>
      <c r="H8" s="10">
        <f>Data!E16</f>
        <v>2667682.1800000002</v>
      </c>
      <c r="I8" s="10">
        <f>Data!F16</f>
        <v>8686</v>
      </c>
      <c r="J8" s="10">
        <f t="shared" si="2"/>
        <v>307.12435873819942</v>
      </c>
      <c r="K8" s="10">
        <v>770.25874349974765</v>
      </c>
      <c r="L8" s="10">
        <f>Data!C17</f>
        <v>14205804.220000001</v>
      </c>
      <c r="M8" s="10">
        <f>Data!F17</f>
        <v>49.96</v>
      </c>
      <c r="N8" s="10">
        <f t="shared" si="3"/>
        <v>284343.55924739793</v>
      </c>
      <c r="O8" s="10">
        <v>43807.247082929032</v>
      </c>
      <c r="P8" s="11" t="str">
        <f t="shared" si="4"/>
        <v>1</v>
      </c>
      <c r="Q8" s="11" t="str">
        <f t="shared" si="0"/>
        <v>0</v>
      </c>
      <c r="R8" s="12" t="str">
        <f t="shared" si="1"/>
        <v>ไม่ผ่าน</v>
      </c>
      <c r="S8" s="13">
        <v>0</v>
      </c>
    </row>
    <row r="9" spans="1:19" s="33" customFormat="1" ht="19.899999999999999" customHeight="1" x14ac:dyDescent="0.55000000000000004">
      <c r="A9" s="27" t="s">
        <v>36</v>
      </c>
      <c r="B9" s="28" t="s">
        <v>46</v>
      </c>
      <c r="C9" s="27" t="s">
        <v>51</v>
      </c>
      <c r="D9" s="29" t="s">
        <v>52</v>
      </c>
      <c r="E9" s="27" t="s">
        <v>22</v>
      </c>
      <c r="F9" s="63">
        <v>13</v>
      </c>
      <c r="G9" s="63" t="s">
        <v>24</v>
      </c>
      <c r="H9" s="30">
        <v>10450831.59</v>
      </c>
      <c r="I9" s="30">
        <v>20900</v>
      </c>
      <c r="J9" s="30">
        <f t="shared" si="2"/>
        <v>500.0397889952153</v>
      </c>
      <c r="K9" s="30">
        <v>724.17104133115765</v>
      </c>
      <c r="L9" s="30">
        <v>10012062.029999999</v>
      </c>
      <c r="M9" s="30">
        <v>374.14</v>
      </c>
      <c r="N9" s="30">
        <f t="shared" si="3"/>
        <v>26760.202143582614</v>
      </c>
      <c r="O9" s="30">
        <v>33100.151819188904</v>
      </c>
      <c r="P9" s="31" t="str">
        <f t="shared" si="4"/>
        <v>1</v>
      </c>
      <c r="Q9" s="31" t="str">
        <f t="shared" si="0"/>
        <v>1</v>
      </c>
      <c r="R9" s="32" t="str">
        <f t="shared" si="1"/>
        <v>ผ่าน</v>
      </c>
      <c r="S9" s="33">
        <v>0</v>
      </c>
    </row>
    <row r="10" spans="1:19" s="13" customFormat="1" ht="19.899999999999999" customHeight="1" x14ac:dyDescent="0.55000000000000004">
      <c r="A10" s="7" t="s">
        <v>36</v>
      </c>
      <c r="B10" s="8" t="s">
        <v>46</v>
      </c>
      <c r="C10" s="7" t="s">
        <v>53</v>
      </c>
      <c r="D10" s="9" t="s">
        <v>54</v>
      </c>
      <c r="E10" s="7" t="s">
        <v>22</v>
      </c>
      <c r="F10" s="60">
        <v>13</v>
      </c>
      <c r="G10" s="60" t="s">
        <v>24</v>
      </c>
      <c r="H10" s="10">
        <f>Data!E18</f>
        <v>10440964.33</v>
      </c>
      <c r="I10" s="10">
        <f>Data!F18</f>
        <v>16274</v>
      </c>
      <c r="J10" s="10">
        <f t="shared" si="2"/>
        <v>641.57332739338824</v>
      </c>
      <c r="K10" s="10">
        <v>724.17104133115765</v>
      </c>
      <c r="L10" s="10">
        <f>Data!C19</f>
        <v>10602637.949999999</v>
      </c>
      <c r="M10" s="10">
        <f>Data!F19</f>
        <v>344.07</v>
      </c>
      <c r="N10" s="10">
        <f t="shared" si="3"/>
        <v>30815.351381986224</v>
      </c>
      <c r="O10" s="10">
        <v>33100.151819188904</v>
      </c>
      <c r="P10" s="11" t="str">
        <f t="shared" si="4"/>
        <v>1</v>
      </c>
      <c r="Q10" s="11" t="str">
        <f t="shared" si="0"/>
        <v>1</v>
      </c>
      <c r="R10" s="12" t="str">
        <f t="shared" si="1"/>
        <v>ผ่าน</v>
      </c>
      <c r="S10" s="13">
        <v>0</v>
      </c>
    </row>
    <row r="11" spans="1:19" s="13" customFormat="1" ht="19.899999999999999" customHeight="1" x14ac:dyDescent="0.55000000000000004">
      <c r="A11" s="7" t="s">
        <v>36</v>
      </c>
      <c r="B11" s="8" t="s">
        <v>46</v>
      </c>
      <c r="C11" s="7" t="s">
        <v>55</v>
      </c>
      <c r="D11" s="9" t="s">
        <v>56</v>
      </c>
      <c r="E11" s="7" t="s">
        <v>22</v>
      </c>
      <c r="F11" s="60">
        <v>6</v>
      </c>
      <c r="G11" s="60" t="s">
        <v>26</v>
      </c>
      <c r="H11" s="10">
        <f>Data!E20</f>
        <v>12409871.869999999</v>
      </c>
      <c r="I11" s="10">
        <f>Data!F20</f>
        <v>19357</v>
      </c>
      <c r="J11" s="10">
        <f t="shared" si="2"/>
        <v>641.10512321124133</v>
      </c>
      <c r="K11" s="10">
        <v>720.97779130402637</v>
      </c>
      <c r="L11" s="10">
        <f>Data!C21</f>
        <v>3092568.19</v>
      </c>
      <c r="M11" s="10">
        <f>Data!F21</f>
        <v>258.5</v>
      </c>
      <c r="N11" s="10">
        <f t="shared" si="3"/>
        <v>11963.513307543521</v>
      </c>
      <c r="O11" s="10">
        <v>37595.7640987907</v>
      </c>
      <c r="P11" s="11" t="str">
        <f t="shared" si="4"/>
        <v>1</v>
      </c>
      <c r="Q11" s="11" t="str">
        <f t="shared" si="0"/>
        <v>1</v>
      </c>
      <c r="R11" s="12" t="str">
        <f t="shared" si="1"/>
        <v>ผ่าน</v>
      </c>
      <c r="S11" s="13">
        <v>0</v>
      </c>
    </row>
    <row r="12" spans="1:19" s="13" customFormat="1" ht="19.899999999999999" customHeight="1" x14ac:dyDescent="0.55000000000000004">
      <c r="A12" s="7" t="s">
        <v>36</v>
      </c>
      <c r="B12" s="8" t="s">
        <v>46</v>
      </c>
      <c r="C12" s="7" t="s">
        <v>57</v>
      </c>
      <c r="D12" s="9" t="s">
        <v>58</v>
      </c>
      <c r="E12" s="7" t="s">
        <v>22</v>
      </c>
      <c r="F12" s="60">
        <v>10</v>
      </c>
      <c r="G12" s="60" t="s">
        <v>23</v>
      </c>
      <c r="H12" s="10">
        <f>Data!E22</f>
        <v>18180659.18</v>
      </c>
      <c r="I12" s="10">
        <f>Data!F22</f>
        <v>15575</v>
      </c>
      <c r="J12" s="10">
        <f t="shared" si="2"/>
        <v>1167.2975396468701</v>
      </c>
      <c r="K12" s="10">
        <v>721.45806511847059</v>
      </c>
      <c r="L12" s="10">
        <f>Data!C23</f>
        <v>5021397.9400000004</v>
      </c>
      <c r="M12" s="10">
        <f>Data!F23</f>
        <v>268.23</v>
      </c>
      <c r="N12" s="10">
        <f t="shared" si="3"/>
        <v>18720.493382544832</v>
      </c>
      <c r="O12" s="10">
        <v>32966.715713762373</v>
      </c>
      <c r="P12" s="11" t="str">
        <f t="shared" si="4"/>
        <v>0</v>
      </c>
      <c r="Q12" s="11" t="str">
        <f t="shared" si="0"/>
        <v>1</v>
      </c>
      <c r="R12" s="12" t="str">
        <f t="shared" si="1"/>
        <v>ไม่ผ่าน</v>
      </c>
      <c r="S12" s="13">
        <v>0</v>
      </c>
    </row>
    <row r="13" spans="1:19" s="13" customFormat="1" ht="19.899999999999999" customHeight="1" x14ac:dyDescent="0.55000000000000004">
      <c r="A13" s="7" t="s">
        <v>36</v>
      </c>
      <c r="B13" s="8" t="s">
        <v>46</v>
      </c>
      <c r="C13" s="7" t="s">
        <v>59</v>
      </c>
      <c r="D13" s="9" t="s">
        <v>60</v>
      </c>
      <c r="E13" s="7" t="s">
        <v>22</v>
      </c>
      <c r="F13" s="60">
        <v>5</v>
      </c>
      <c r="G13" s="60" t="s">
        <v>25</v>
      </c>
      <c r="H13" s="10">
        <f>Data!E24</f>
        <v>3894918.75</v>
      </c>
      <c r="I13" s="10">
        <f>Data!F24</f>
        <v>3647</v>
      </c>
      <c r="J13" s="10">
        <f t="shared" si="2"/>
        <v>1067.9788182067452</v>
      </c>
      <c r="K13" s="10">
        <v>796.11684013103991</v>
      </c>
      <c r="L13" s="10">
        <f>Data!C25</f>
        <v>1441146.07</v>
      </c>
      <c r="M13" s="10">
        <f>Data!F25</f>
        <v>13.31</v>
      </c>
      <c r="N13" s="10">
        <f t="shared" si="3"/>
        <v>108275.43726521413</v>
      </c>
      <c r="O13" s="10">
        <v>46732.927625873301</v>
      </c>
      <c r="P13" s="11" t="str">
        <f t="shared" si="4"/>
        <v>0</v>
      </c>
      <c r="Q13" s="11" t="str">
        <f t="shared" si="0"/>
        <v>0</v>
      </c>
      <c r="R13" s="12" t="str">
        <f t="shared" si="1"/>
        <v>ไม่ผ่าน</v>
      </c>
      <c r="S13" s="13">
        <v>0</v>
      </c>
    </row>
    <row r="14" spans="1:19" s="33" customFormat="1" ht="19.899999999999999" customHeight="1" x14ac:dyDescent="0.55000000000000004">
      <c r="A14" s="27" t="s">
        <v>36</v>
      </c>
      <c r="B14" s="28" t="s">
        <v>46</v>
      </c>
      <c r="C14" s="27" t="s">
        <v>61</v>
      </c>
      <c r="D14" s="29" t="s">
        <v>62</v>
      </c>
      <c r="E14" s="27" t="s">
        <v>22</v>
      </c>
      <c r="F14" s="63">
        <v>2</v>
      </c>
      <c r="G14" s="63" t="s">
        <v>29</v>
      </c>
      <c r="H14" s="30">
        <f>Data!E26</f>
        <v>5515545.8200000003</v>
      </c>
      <c r="I14" s="30">
        <f>Data!F26</f>
        <v>1144</v>
      </c>
      <c r="J14" s="30">
        <f t="shared" si="2"/>
        <v>4821.2813111888117</v>
      </c>
      <c r="K14" s="30">
        <v>973.85183901389883</v>
      </c>
      <c r="L14" s="36">
        <v>0</v>
      </c>
      <c r="M14" s="36">
        <v>0</v>
      </c>
      <c r="N14" s="36" t="e">
        <f t="shared" si="3"/>
        <v>#DIV/0!</v>
      </c>
      <c r="O14" s="30">
        <v>54356.534113212525</v>
      </c>
      <c r="P14" s="31" t="str">
        <f t="shared" si="4"/>
        <v>0</v>
      </c>
      <c r="Q14" s="31" t="str">
        <f t="shared" si="0"/>
        <v>0</v>
      </c>
      <c r="R14" s="32" t="str">
        <f>IF(AND(P14="1",Q14="1"),"ผ่าน","ไม่ผ่าน")</f>
        <v>ไม่ผ่าน</v>
      </c>
      <c r="S14" s="33" t="s">
        <v>63</v>
      </c>
    </row>
    <row r="15" spans="1:19" s="13" customFormat="1" ht="19.899999999999999" customHeight="1" x14ac:dyDescent="0.55000000000000004">
      <c r="A15" s="7" t="s">
        <v>36</v>
      </c>
      <c r="B15" s="8" t="s">
        <v>64</v>
      </c>
      <c r="C15" s="7" t="s">
        <v>65</v>
      </c>
      <c r="D15" s="9" t="s">
        <v>66</v>
      </c>
      <c r="E15" s="7" t="s">
        <v>30</v>
      </c>
      <c r="F15" s="60">
        <v>17</v>
      </c>
      <c r="G15" s="60" t="s">
        <v>32</v>
      </c>
      <c r="H15" s="10">
        <f>Data!E32</f>
        <v>42455953.859999999</v>
      </c>
      <c r="I15" s="10">
        <f>Data!F32</f>
        <v>51672</v>
      </c>
      <c r="J15" s="10">
        <f t="shared" si="2"/>
        <v>821.64332443102649</v>
      </c>
      <c r="K15" s="10">
        <v>1128.9930432412887</v>
      </c>
      <c r="L15" s="10">
        <f>Data!C33</f>
        <v>80786052.159999996</v>
      </c>
      <c r="M15" s="10">
        <f>Data!F33</f>
        <v>4768.09</v>
      </c>
      <c r="N15" s="10">
        <f t="shared" si="3"/>
        <v>16943.063608279204</v>
      </c>
      <c r="O15" s="10">
        <v>21421.518022518823</v>
      </c>
      <c r="P15" s="11" t="str">
        <f t="shared" si="4"/>
        <v>1</v>
      </c>
      <c r="Q15" s="11" t="str">
        <f t="shared" si="0"/>
        <v>1</v>
      </c>
      <c r="R15" s="12" t="str">
        <f t="shared" si="1"/>
        <v>ผ่าน</v>
      </c>
      <c r="S15" s="13">
        <v>0</v>
      </c>
    </row>
    <row r="16" spans="1:19" s="13" customFormat="1" ht="19.899999999999999" customHeight="1" x14ac:dyDescent="0.55000000000000004">
      <c r="A16" s="7" t="s">
        <v>36</v>
      </c>
      <c r="B16" s="8" t="s">
        <v>64</v>
      </c>
      <c r="C16" s="7" t="s">
        <v>67</v>
      </c>
      <c r="D16" s="9" t="s">
        <v>68</v>
      </c>
      <c r="E16" s="7" t="s">
        <v>22</v>
      </c>
      <c r="F16" s="60">
        <v>7</v>
      </c>
      <c r="G16" s="60" t="s">
        <v>27</v>
      </c>
      <c r="H16" s="10">
        <f>Data!E34</f>
        <v>11409416.18</v>
      </c>
      <c r="I16" s="10">
        <f>Data!F34</f>
        <v>12075</v>
      </c>
      <c r="J16" s="10">
        <f t="shared" si="2"/>
        <v>944.87918674948241</v>
      </c>
      <c r="K16" s="10">
        <v>825.1182663679424</v>
      </c>
      <c r="L16" s="10">
        <f>Data!C35</f>
        <v>5221091.1399999997</v>
      </c>
      <c r="M16" s="10">
        <f>Data!F35</f>
        <v>158.57</v>
      </c>
      <c r="N16" s="10">
        <f t="shared" si="3"/>
        <v>32926.096613483001</v>
      </c>
      <c r="O16" s="10">
        <v>40454.305618809485</v>
      </c>
      <c r="P16" s="11" t="str">
        <f t="shared" si="4"/>
        <v>0</v>
      </c>
      <c r="Q16" s="11" t="str">
        <f t="shared" si="0"/>
        <v>1</v>
      </c>
      <c r="R16" s="12" t="str">
        <f t="shared" si="1"/>
        <v>ไม่ผ่าน</v>
      </c>
      <c r="S16" s="13">
        <v>0</v>
      </c>
    </row>
    <row r="17" spans="1:19" s="13" customFormat="1" ht="19.899999999999999" customHeight="1" x14ac:dyDescent="0.55000000000000004">
      <c r="A17" s="7" t="s">
        <v>36</v>
      </c>
      <c r="B17" s="8" t="s">
        <v>64</v>
      </c>
      <c r="C17" s="7" t="s">
        <v>69</v>
      </c>
      <c r="D17" s="9" t="s">
        <v>70</v>
      </c>
      <c r="E17" s="7" t="s">
        <v>22</v>
      </c>
      <c r="F17" s="60">
        <v>13</v>
      </c>
      <c r="G17" s="60" t="s">
        <v>24</v>
      </c>
      <c r="H17" s="10">
        <f>Data!E36</f>
        <v>22890124.109999999</v>
      </c>
      <c r="I17" s="10">
        <f>Data!F36</f>
        <v>19556</v>
      </c>
      <c r="J17" s="10">
        <f t="shared" si="2"/>
        <v>1170.4911080998158</v>
      </c>
      <c r="K17" s="10">
        <v>724.17104133115765</v>
      </c>
      <c r="L17" s="10">
        <f>Data!C37</f>
        <v>10550965.23</v>
      </c>
      <c r="M17" s="10">
        <f>Data!F37</f>
        <v>267.12</v>
      </c>
      <c r="N17" s="10">
        <f t="shared" si="3"/>
        <v>39498.971361185984</v>
      </c>
      <c r="O17" s="10">
        <v>33100.151819188904</v>
      </c>
      <c r="P17" s="11" t="str">
        <f t="shared" si="4"/>
        <v>0</v>
      </c>
      <c r="Q17" s="11" t="str">
        <f t="shared" si="0"/>
        <v>0</v>
      </c>
      <c r="R17" s="12" t="str">
        <f t="shared" si="1"/>
        <v>ไม่ผ่าน</v>
      </c>
      <c r="S17" s="13">
        <v>0</v>
      </c>
    </row>
    <row r="18" spans="1:19" s="13" customFormat="1" ht="19.899999999999999" customHeight="1" x14ac:dyDescent="0.55000000000000004">
      <c r="A18" s="7" t="s">
        <v>36</v>
      </c>
      <c r="B18" s="8" t="s">
        <v>64</v>
      </c>
      <c r="C18" s="7" t="s">
        <v>71</v>
      </c>
      <c r="D18" s="9" t="s">
        <v>72</v>
      </c>
      <c r="E18" s="7" t="s">
        <v>22</v>
      </c>
      <c r="F18" s="60">
        <v>6</v>
      </c>
      <c r="G18" s="60" t="s">
        <v>26</v>
      </c>
      <c r="H18" s="10">
        <f>Data!E38</f>
        <v>7955602.1500000004</v>
      </c>
      <c r="I18" s="10">
        <f>Data!F38</f>
        <v>11572</v>
      </c>
      <c r="J18" s="10">
        <f t="shared" si="2"/>
        <v>687.48722347044588</v>
      </c>
      <c r="K18" s="10">
        <v>720.97779130402637</v>
      </c>
      <c r="L18" s="10">
        <f>Data!C39</f>
        <v>3534648.72</v>
      </c>
      <c r="M18" s="10">
        <f>Data!F39</f>
        <v>161.5</v>
      </c>
      <c r="N18" s="10">
        <f t="shared" si="3"/>
        <v>21886.369783281734</v>
      </c>
      <c r="O18" s="10">
        <v>37595.7640987907</v>
      </c>
      <c r="P18" s="11" t="str">
        <f t="shared" si="4"/>
        <v>1</v>
      </c>
      <c r="Q18" s="11" t="str">
        <f t="shared" si="0"/>
        <v>1</v>
      </c>
      <c r="R18" s="12" t="str">
        <f t="shared" si="1"/>
        <v>ผ่าน</v>
      </c>
      <c r="S18" s="13">
        <v>0</v>
      </c>
    </row>
    <row r="19" spans="1:19" s="13" customFormat="1" ht="19.899999999999999" customHeight="1" x14ac:dyDescent="0.55000000000000004">
      <c r="A19" s="7" t="s">
        <v>36</v>
      </c>
      <c r="B19" s="8" t="s">
        <v>64</v>
      </c>
      <c r="C19" s="7" t="s">
        <v>73</v>
      </c>
      <c r="D19" s="9" t="s">
        <v>74</v>
      </c>
      <c r="E19" s="7" t="s">
        <v>22</v>
      </c>
      <c r="F19" s="60">
        <v>6</v>
      </c>
      <c r="G19" s="60" t="s">
        <v>26</v>
      </c>
      <c r="H19" s="10">
        <f>Data!E40</f>
        <v>6487736.6399999997</v>
      </c>
      <c r="I19" s="10">
        <f>Data!F40</f>
        <v>4020</v>
      </c>
      <c r="J19" s="10">
        <f t="shared" si="2"/>
        <v>1613.8648358208955</v>
      </c>
      <c r="K19" s="10">
        <v>720.97779130402637</v>
      </c>
      <c r="L19" s="10">
        <f>Data!C41</f>
        <v>700917.07</v>
      </c>
      <c r="M19" s="10">
        <f>Data!F41</f>
        <v>51.63</v>
      </c>
      <c r="N19" s="10">
        <f t="shared" si="3"/>
        <v>13575.77125702111</v>
      </c>
      <c r="O19" s="10">
        <v>37595.7640987907</v>
      </c>
      <c r="P19" s="11" t="str">
        <f t="shared" si="4"/>
        <v>0</v>
      </c>
      <c r="Q19" s="11" t="str">
        <f t="shared" si="0"/>
        <v>1</v>
      </c>
      <c r="R19" s="12" t="str">
        <f t="shared" si="1"/>
        <v>ไม่ผ่าน</v>
      </c>
      <c r="S19" s="13">
        <v>0</v>
      </c>
    </row>
    <row r="20" spans="1:19" s="13" customFormat="1" ht="19.899999999999999" customHeight="1" x14ac:dyDescent="0.55000000000000004">
      <c r="A20" s="7" t="s">
        <v>36</v>
      </c>
      <c r="B20" s="8" t="s">
        <v>64</v>
      </c>
      <c r="C20" s="7" t="s">
        <v>75</v>
      </c>
      <c r="D20" s="9" t="s">
        <v>76</v>
      </c>
      <c r="E20" s="7" t="s">
        <v>22</v>
      </c>
      <c r="F20" s="60">
        <v>5</v>
      </c>
      <c r="G20" s="60" t="s">
        <v>25</v>
      </c>
      <c r="H20" s="10">
        <f>Data!E42</f>
        <v>7539188.2800000003</v>
      </c>
      <c r="I20" s="10">
        <f>Data!F42</f>
        <v>8044</v>
      </c>
      <c r="J20" s="10">
        <f t="shared" si="2"/>
        <v>937.24369467926408</v>
      </c>
      <c r="K20" s="10">
        <v>796.11684013103991</v>
      </c>
      <c r="L20" s="10">
        <f>Data!C43</f>
        <v>2816319.97</v>
      </c>
      <c r="M20" s="10">
        <f>Data!F43</f>
        <v>96.89</v>
      </c>
      <c r="N20" s="10">
        <f t="shared" si="3"/>
        <v>29067.189286820107</v>
      </c>
      <c r="O20" s="10">
        <v>46732.927625873301</v>
      </c>
      <c r="P20" s="11" t="str">
        <f t="shared" si="4"/>
        <v>0</v>
      </c>
      <c r="Q20" s="11" t="str">
        <f t="shared" si="0"/>
        <v>1</v>
      </c>
      <c r="R20" s="12" t="str">
        <f t="shared" si="1"/>
        <v>ไม่ผ่าน</v>
      </c>
      <c r="S20" s="13">
        <v>0</v>
      </c>
    </row>
    <row r="21" spans="1:19" s="13" customFormat="1" ht="19.899999999999999" customHeight="1" x14ac:dyDescent="0.55000000000000004">
      <c r="A21" s="7" t="s">
        <v>36</v>
      </c>
      <c r="B21" s="8" t="s">
        <v>64</v>
      </c>
      <c r="C21" s="7" t="s">
        <v>77</v>
      </c>
      <c r="D21" s="9" t="s">
        <v>78</v>
      </c>
      <c r="E21" s="7" t="s">
        <v>22</v>
      </c>
      <c r="F21" s="60">
        <v>6</v>
      </c>
      <c r="G21" s="60" t="s">
        <v>26</v>
      </c>
      <c r="H21" s="10">
        <f>Data!E44</f>
        <v>9530296.8200000003</v>
      </c>
      <c r="I21" s="10">
        <f>Data!F44</f>
        <v>11380</v>
      </c>
      <c r="J21" s="10">
        <f t="shared" si="2"/>
        <v>837.46017750439376</v>
      </c>
      <c r="K21" s="10">
        <v>720.97779130402637</v>
      </c>
      <c r="L21" s="10">
        <f>Data!C45</f>
        <v>2321964.4700000002</v>
      </c>
      <c r="M21" s="10">
        <f>Data!F45</f>
        <v>179.42</v>
      </c>
      <c r="N21" s="10">
        <f t="shared" si="3"/>
        <v>12941.503009697917</v>
      </c>
      <c r="O21" s="10">
        <v>37595.7640987907</v>
      </c>
      <c r="P21" s="11" t="str">
        <f t="shared" si="4"/>
        <v>0</v>
      </c>
      <c r="Q21" s="11" t="str">
        <f t="shared" si="0"/>
        <v>1</v>
      </c>
      <c r="R21" s="12" t="str">
        <f t="shared" si="1"/>
        <v>ไม่ผ่าน</v>
      </c>
      <c r="S21" s="13">
        <v>0</v>
      </c>
    </row>
    <row r="22" spans="1:19" s="13" customFormat="1" ht="19.899999999999999" customHeight="1" x14ac:dyDescent="0.55000000000000004">
      <c r="A22" s="7" t="s">
        <v>36</v>
      </c>
      <c r="B22" s="8" t="s">
        <v>64</v>
      </c>
      <c r="C22" s="7" t="s">
        <v>79</v>
      </c>
      <c r="D22" s="9" t="s">
        <v>80</v>
      </c>
      <c r="E22" s="7" t="s">
        <v>22</v>
      </c>
      <c r="F22" s="60">
        <v>5</v>
      </c>
      <c r="G22" s="60" t="s">
        <v>25</v>
      </c>
      <c r="H22" s="10">
        <f>Data!E46</f>
        <v>4683432</v>
      </c>
      <c r="I22" s="10">
        <f>Data!F46</f>
        <v>5390</v>
      </c>
      <c r="J22" s="10">
        <f t="shared" si="2"/>
        <v>868.91131725417438</v>
      </c>
      <c r="K22" s="10">
        <v>796.11684013103991</v>
      </c>
      <c r="L22" s="10">
        <f>Data!C47</f>
        <v>2737487.96</v>
      </c>
      <c r="M22" s="10">
        <f>Data!F47</f>
        <v>37</v>
      </c>
      <c r="N22" s="10">
        <f t="shared" si="3"/>
        <v>73986.161081081082</v>
      </c>
      <c r="O22" s="10">
        <v>46732.927625873301</v>
      </c>
      <c r="P22" s="11" t="str">
        <f t="shared" si="4"/>
        <v>0</v>
      </c>
      <c r="Q22" s="11" t="str">
        <f t="shared" si="0"/>
        <v>0</v>
      </c>
      <c r="R22" s="12" t="str">
        <f t="shared" si="1"/>
        <v>ไม่ผ่าน</v>
      </c>
      <c r="S22" s="13">
        <v>0</v>
      </c>
    </row>
    <row r="23" spans="1:19" s="13" customFormat="1" ht="19.899999999999999" customHeight="1" x14ac:dyDescent="0.55000000000000004">
      <c r="A23" s="7" t="s">
        <v>36</v>
      </c>
      <c r="B23" s="8" t="s">
        <v>81</v>
      </c>
      <c r="C23" s="7" t="s">
        <v>82</v>
      </c>
      <c r="D23" s="9" t="s">
        <v>83</v>
      </c>
      <c r="E23" s="7" t="s">
        <v>21</v>
      </c>
      <c r="F23" s="60">
        <v>18</v>
      </c>
      <c r="G23" s="60" t="s">
        <v>35</v>
      </c>
      <c r="H23" s="10">
        <f>Data!E51</f>
        <v>42609696.759999998</v>
      </c>
      <c r="I23" s="10">
        <f>Data!F51</f>
        <v>40523</v>
      </c>
      <c r="J23" s="10">
        <f t="shared" si="2"/>
        <v>1051.4941332083015</v>
      </c>
      <c r="K23" s="10">
        <v>1292.0947773424023</v>
      </c>
      <c r="L23" s="10">
        <f>Data!C52</f>
        <v>78018454.859999999</v>
      </c>
      <c r="M23" s="10">
        <f>Data!F52</f>
        <v>4601.33</v>
      </c>
      <c r="N23" s="10">
        <f t="shared" si="3"/>
        <v>16955.631276174496</v>
      </c>
      <c r="O23" s="10">
        <v>23458.380482954737</v>
      </c>
      <c r="P23" s="11" t="str">
        <f t="shared" si="4"/>
        <v>1</v>
      </c>
      <c r="Q23" s="11" t="str">
        <f t="shared" si="0"/>
        <v>1</v>
      </c>
      <c r="R23" s="12" t="str">
        <f t="shared" si="1"/>
        <v>ผ่าน</v>
      </c>
      <c r="S23" s="13">
        <v>0</v>
      </c>
    </row>
    <row r="24" spans="1:19" s="13" customFormat="1" ht="19.899999999999999" customHeight="1" x14ac:dyDescent="0.55000000000000004">
      <c r="A24" s="7" t="s">
        <v>36</v>
      </c>
      <c r="B24" s="8" t="s">
        <v>81</v>
      </c>
      <c r="C24" s="7" t="s">
        <v>84</v>
      </c>
      <c r="D24" s="9" t="s">
        <v>85</v>
      </c>
      <c r="E24" s="7" t="s">
        <v>30</v>
      </c>
      <c r="F24" s="60">
        <v>15</v>
      </c>
      <c r="G24" s="60" t="s">
        <v>31</v>
      </c>
      <c r="H24" s="10">
        <f>Data!E53</f>
        <v>15006369.279999999</v>
      </c>
      <c r="I24" s="10">
        <f>Data!F53</f>
        <v>19389</v>
      </c>
      <c r="J24" s="10">
        <f t="shared" si="2"/>
        <v>773.96303471040278</v>
      </c>
      <c r="K24" s="10">
        <v>898.43668648062976</v>
      </c>
      <c r="L24" s="10">
        <f>Data!C54</f>
        <v>25964284.300000001</v>
      </c>
      <c r="M24" s="10">
        <f>Data!F54</f>
        <v>1380.18</v>
      </c>
      <c r="N24" s="10">
        <f t="shared" si="3"/>
        <v>18812.244997029371</v>
      </c>
      <c r="O24" s="10">
        <v>27634.816159856371</v>
      </c>
      <c r="P24" s="11" t="str">
        <f t="shared" si="4"/>
        <v>1</v>
      </c>
      <c r="Q24" s="11" t="str">
        <f t="shared" si="0"/>
        <v>1</v>
      </c>
      <c r="R24" s="12" t="str">
        <f t="shared" si="1"/>
        <v>ผ่าน</v>
      </c>
      <c r="S24" s="13">
        <v>0</v>
      </c>
    </row>
    <row r="25" spans="1:19" s="13" customFormat="1" ht="19.899999999999999" customHeight="1" x14ac:dyDescent="0.55000000000000004">
      <c r="A25" s="7" t="s">
        <v>36</v>
      </c>
      <c r="B25" s="8" t="s">
        <v>81</v>
      </c>
      <c r="C25" s="7" t="s">
        <v>86</v>
      </c>
      <c r="D25" s="9" t="s">
        <v>87</v>
      </c>
      <c r="E25" s="7" t="s">
        <v>22</v>
      </c>
      <c r="F25" s="60">
        <v>5</v>
      </c>
      <c r="G25" s="60" t="s">
        <v>25</v>
      </c>
      <c r="H25" s="10">
        <f>Data!E55</f>
        <v>6425090.1699999999</v>
      </c>
      <c r="I25" s="10">
        <f>Data!F55</f>
        <v>6109</v>
      </c>
      <c r="J25" s="10">
        <f t="shared" si="2"/>
        <v>1051.7417204125061</v>
      </c>
      <c r="K25" s="10">
        <v>796.11684013103991</v>
      </c>
      <c r="L25" s="10">
        <f>Data!C56</f>
        <v>2992961.79</v>
      </c>
      <c r="M25" s="10">
        <f>Data!F56</f>
        <v>144.63999999999999</v>
      </c>
      <c r="N25" s="10">
        <f t="shared" si="3"/>
        <v>20692.490251659296</v>
      </c>
      <c r="O25" s="10">
        <v>46732.927625873301</v>
      </c>
      <c r="P25" s="11" t="str">
        <f t="shared" si="4"/>
        <v>0</v>
      </c>
      <c r="Q25" s="11" t="str">
        <f t="shared" si="0"/>
        <v>1</v>
      </c>
      <c r="R25" s="12" t="str">
        <f t="shared" si="1"/>
        <v>ไม่ผ่าน</v>
      </c>
      <c r="S25" s="13">
        <v>0</v>
      </c>
    </row>
    <row r="26" spans="1:19" s="13" customFormat="1" ht="19.899999999999999" customHeight="1" x14ac:dyDescent="0.55000000000000004">
      <c r="A26" s="7" t="s">
        <v>36</v>
      </c>
      <c r="B26" s="8" t="s">
        <v>81</v>
      </c>
      <c r="C26" s="7" t="s">
        <v>88</v>
      </c>
      <c r="D26" s="9" t="s">
        <v>89</v>
      </c>
      <c r="E26" s="7" t="s">
        <v>22</v>
      </c>
      <c r="F26" s="60">
        <v>5</v>
      </c>
      <c r="G26" s="60" t="s">
        <v>25</v>
      </c>
      <c r="H26" s="10">
        <f>Data!E57</f>
        <v>5188124.75</v>
      </c>
      <c r="I26" s="10">
        <f>Data!F57</f>
        <v>12256</v>
      </c>
      <c r="J26" s="10">
        <f t="shared" si="2"/>
        <v>423.31305075065274</v>
      </c>
      <c r="K26" s="10">
        <v>796.11684013103991</v>
      </c>
      <c r="L26" s="10">
        <f>Data!C59</f>
        <v>2436173.2799999998</v>
      </c>
      <c r="M26" s="10">
        <f>Data!F59</f>
        <v>251.82</v>
      </c>
      <c r="N26" s="10">
        <f t="shared" si="3"/>
        <v>9674.2644746247315</v>
      </c>
      <c r="O26" s="10">
        <v>46732.927625873301</v>
      </c>
      <c r="P26" s="11" t="str">
        <f t="shared" si="4"/>
        <v>1</v>
      </c>
      <c r="Q26" s="11" t="str">
        <f t="shared" si="0"/>
        <v>1</v>
      </c>
      <c r="R26" s="12" t="str">
        <f t="shared" si="1"/>
        <v>ผ่าน</v>
      </c>
      <c r="S26" s="13">
        <v>0</v>
      </c>
    </row>
    <row r="27" spans="1:19" s="13" customFormat="1" ht="19.899999999999999" customHeight="1" x14ac:dyDescent="0.55000000000000004">
      <c r="A27" s="7" t="s">
        <v>36</v>
      </c>
      <c r="B27" s="8" t="s">
        <v>81</v>
      </c>
      <c r="C27" s="7" t="s">
        <v>90</v>
      </c>
      <c r="D27" s="9" t="s">
        <v>91</v>
      </c>
      <c r="E27" s="7" t="s">
        <v>22</v>
      </c>
      <c r="F27" s="60">
        <v>5</v>
      </c>
      <c r="G27" s="60" t="s">
        <v>25</v>
      </c>
      <c r="H27" s="10">
        <f>Data!E60</f>
        <v>6609322.4500000002</v>
      </c>
      <c r="I27" s="10">
        <f>Data!F60</f>
        <v>5643</v>
      </c>
      <c r="J27" s="10">
        <f t="shared" si="2"/>
        <v>1171.2426811979444</v>
      </c>
      <c r="K27" s="10">
        <v>796.11684013103991</v>
      </c>
      <c r="L27" s="10">
        <f>Data!C61</f>
        <v>1719872.79</v>
      </c>
      <c r="M27" s="10">
        <f>Data!F61</f>
        <v>75.19</v>
      </c>
      <c r="N27" s="10">
        <f t="shared" si="3"/>
        <v>22873.690517356034</v>
      </c>
      <c r="O27" s="10">
        <v>46732.927625873301</v>
      </c>
      <c r="P27" s="11" t="str">
        <f t="shared" si="4"/>
        <v>0</v>
      </c>
      <c r="Q27" s="11" t="str">
        <f t="shared" si="0"/>
        <v>1</v>
      </c>
      <c r="R27" s="12" t="str">
        <f t="shared" si="1"/>
        <v>ไม่ผ่าน</v>
      </c>
      <c r="S27" s="13">
        <v>0</v>
      </c>
    </row>
    <row r="28" spans="1:19" s="13" customFormat="1" ht="19.899999999999999" customHeight="1" x14ac:dyDescent="0.55000000000000004">
      <c r="A28" s="7" t="s">
        <v>36</v>
      </c>
      <c r="B28" s="8" t="s">
        <v>81</v>
      </c>
      <c r="C28" s="7" t="s">
        <v>92</v>
      </c>
      <c r="D28" s="9" t="s">
        <v>93</v>
      </c>
      <c r="E28" s="7" t="s">
        <v>22</v>
      </c>
      <c r="F28" s="60">
        <v>5</v>
      </c>
      <c r="G28" s="60" t="s">
        <v>25</v>
      </c>
      <c r="H28" s="10">
        <f>Data!E62</f>
        <v>4855320.43</v>
      </c>
      <c r="I28" s="10">
        <f>Data!F62</f>
        <v>4043</v>
      </c>
      <c r="J28" s="10">
        <f t="shared" si="2"/>
        <v>1200.9202151867426</v>
      </c>
      <c r="K28" s="10">
        <v>796.11684013103991</v>
      </c>
      <c r="L28" s="10">
        <f>Data!C63</f>
        <v>1333284.31</v>
      </c>
      <c r="M28" s="10">
        <f>Data!F63</f>
        <v>53.07</v>
      </c>
      <c r="N28" s="10">
        <f t="shared" si="3"/>
        <v>25123.126248351236</v>
      </c>
      <c r="O28" s="10">
        <v>46732.927625873301</v>
      </c>
      <c r="P28" s="11" t="str">
        <f t="shared" si="4"/>
        <v>0</v>
      </c>
      <c r="Q28" s="11" t="str">
        <f t="shared" si="0"/>
        <v>1</v>
      </c>
      <c r="R28" s="12" t="str">
        <f t="shared" si="1"/>
        <v>ไม่ผ่าน</v>
      </c>
      <c r="S28" s="13">
        <v>0</v>
      </c>
    </row>
    <row r="29" spans="1:19" s="13" customFormat="1" ht="19.899999999999999" customHeight="1" x14ac:dyDescent="0.55000000000000004">
      <c r="A29" s="7" t="s">
        <v>36</v>
      </c>
      <c r="B29" s="8" t="s">
        <v>81</v>
      </c>
      <c r="C29" s="7" t="s">
        <v>94</v>
      </c>
      <c r="D29" s="9" t="s">
        <v>95</v>
      </c>
      <c r="E29" s="7" t="s">
        <v>22</v>
      </c>
      <c r="F29" s="60">
        <v>12</v>
      </c>
      <c r="G29" s="60" t="s">
        <v>34</v>
      </c>
      <c r="H29" s="10">
        <f>Data!E64</f>
        <v>17893943.27</v>
      </c>
      <c r="I29" s="10">
        <f>Data!F64</f>
        <v>15636</v>
      </c>
      <c r="J29" s="10">
        <f t="shared" si="2"/>
        <v>1144.4067069583014</v>
      </c>
      <c r="K29" s="10">
        <v>755.61832164560906</v>
      </c>
      <c r="L29" s="10">
        <f>Data!C65</f>
        <v>14267889.15</v>
      </c>
      <c r="M29" s="10">
        <f>Data!F65</f>
        <v>664.78</v>
      </c>
      <c r="N29" s="10">
        <f t="shared" si="3"/>
        <v>21462.572806041098</v>
      </c>
      <c r="O29" s="10">
        <v>28021.314496206225</v>
      </c>
      <c r="P29" s="11" t="str">
        <f t="shared" si="4"/>
        <v>0</v>
      </c>
      <c r="Q29" s="11" t="str">
        <f t="shared" si="0"/>
        <v>1</v>
      </c>
      <c r="R29" s="12" t="str">
        <f t="shared" si="1"/>
        <v>ไม่ผ่าน</v>
      </c>
      <c r="S29" s="13">
        <v>0</v>
      </c>
    </row>
    <row r="30" spans="1:19" s="13" customFormat="1" ht="19.899999999999999" customHeight="1" x14ac:dyDescent="0.55000000000000004">
      <c r="A30" s="7" t="s">
        <v>36</v>
      </c>
      <c r="B30" s="8" t="s">
        <v>81</v>
      </c>
      <c r="C30" s="7" t="s">
        <v>96</v>
      </c>
      <c r="D30" s="9" t="s">
        <v>97</v>
      </c>
      <c r="E30" s="7" t="s">
        <v>22</v>
      </c>
      <c r="F30" s="60">
        <v>5</v>
      </c>
      <c r="G30" s="60" t="s">
        <v>25</v>
      </c>
      <c r="H30" s="10">
        <f>Data!E66</f>
        <v>4447662</v>
      </c>
      <c r="I30" s="10">
        <f>Data!F66</f>
        <v>7479</v>
      </c>
      <c r="J30" s="10">
        <f t="shared" si="2"/>
        <v>594.68672282390696</v>
      </c>
      <c r="K30" s="10">
        <v>796.11684013103991</v>
      </c>
      <c r="L30" s="10">
        <f>Data!C67</f>
        <v>1422190.38</v>
      </c>
      <c r="M30" s="10">
        <f>Data!F67</f>
        <v>139.26</v>
      </c>
      <c r="N30" s="10">
        <f t="shared" si="3"/>
        <v>10212.482981473502</v>
      </c>
      <c r="O30" s="10">
        <v>46732.927625873301</v>
      </c>
      <c r="P30" s="11" t="str">
        <f t="shared" si="4"/>
        <v>1</v>
      </c>
      <c r="Q30" s="11" t="str">
        <f t="shared" si="0"/>
        <v>1</v>
      </c>
      <c r="R30" s="12" t="str">
        <f t="shared" si="1"/>
        <v>ผ่าน</v>
      </c>
      <c r="S30" s="13">
        <v>0</v>
      </c>
    </row>
    <row r="31" spans="1:19" s="33" customFormat="1" ht="19.899999999999999" customHeight="1" x14ac:dyDescent="0.55000000000000004">
      <c r="A31" s="27" t="s">
        <v>36</v>
      </c>
      <c r="B31" s="28" t="s">
        <v>81</v>
      </c>
      <c r="C31" s="27" t="s">
        <v>98</v>
      </c>
      <c r="D31" s="29" t="s">
        <v>99</v>
      </c>
      <c r="E31" s="27" t="s">
        <v>22</v>
      </c>
      <c r="F31" s="63">
        <v>5</v>
      </c>
      <c r="G31" s="63" t="s">
        <v>25</v>
      </c>
      <c r="H31" s="30">
        <v>5086570.74</v>
      </c>
      <c r="I31" s="30">
        <v>6518</v>
      </c>
      <c r="J31" s="30">
        <f t="shared" si="2"/>
        <v>780.38826940779381</v>
      </c>
      <c r="K31" s="30">
        <v>796.11684013103991</v>
      </c>
      <c r="L31" s="30">
        <v>1888863.98</v>
      </c>
      <c r="M31" s="30">
        <v>93.82</v>
      </c>
      <c r="N31" s="30">
        <f t="shared" si="3"/>
        <v>20132.849925389044</v>
      </c>
      <c r="O31" s="30">
        <v>46732.927625873301</v>
      </c>
      <c r="P31" s="31" t="str">
        <f t="shared" si="4"/>
        <v>1</v>
      </c>
      <c r="Q31" s="31" t="str">
        <f t="shared" si="0"/>
        <v>1</v>
      </c>
      <c r="R31" s="32" t="str">
        <f t="shared" si="1"/>
        <v>ผ่าน</v>
      </c>
      <c r="S31" s="33">
        <v>0</v>
      </c>
    </row>
    <row r="32" spans="1:19" s="13" customFormat="1" ht="19.899999999999999" customHeight="1" x14ac:dyDescent="0.55000000000000004">
      <c r="A32" s="7" t="s">
        <v>36</v>
      </c>
      <c r="B32" s="8" t="s">
        <v>81</v>
      </c>
      <c r="C32" s="7" t="s">
        <v>100</v>
      </c>
      <c r="D32" s="9" t="s">
        <v>101</v>
      </c>
      <c r="E32" s="7" t="s">
        <v>22</v>
      </c>
      <c r="F32" s="60">
        <v>5</v>
      </c>
      <c r="G32" s="60" t="s">
        <v>25</v>
      </c>
      <c r="H32" s="10">
        <f>Data!E68</f>
        <v>4154192.86</v>
      </c>
      <c r="I32" s="10">
        <f>Data!F68</f>
        <v>7896</v>
      </c>
      <c r="J32" s="10">
        <f t="shared" si="2"/>
        <v>526.11358409321178</v>
      </c>
      <c r="K32" s="10">
        <v>796.11684013103991</v>
      </c>
      <c r="L32" s="10">
        <f>Data!C69</f>
        <v>2449665.2799999998</v>
      </c>
      <c r="M32" s="10">
        <f>Data!F69</f>
        <v>129.22</v>
      </c>
      <c r="N32" s="10">
        <f t="shared" si="3"/>
        <v>18957.323015013153</v>
      </c>
      <c r="O32" s="10">
        <v>46732.927625873301</v>
      </c>
      <c r="P32" s="11" t="str">
        <f t="shared" si="4"/>
        <v>1</v>
      </c>
      <c r="Q32" s="11" t="str">
        <f t="shared" si="0"/>
        <v>1</v>
      </c>
      <c r="R32" s="12" t="str">
        <f t="shared" si="1"/>
        <v>ผ่าน</v>
      </c>
      <c r="S32" s="13">
        <v>0</v>
      </c>
    </row>
    <row r="33" spans="1:19" s="13" customFormat="1" ht="19.899999999999999" customHeight="1" x14ac:dyDescent="0.55000000000000004">
      <c r="A33" s="7" t="s">
        <v>36</v>
      </c>
      <c r="B33" s="8" t="s">
        <v>81</v>
      </c>
      <c r="C33" s="7" t="s">
        <v>102</v>
      </c>
      <c r="D33" s="9" t="s">
        <v>103</v>
      </c>
      <c r="E33" s="7" t="s">
        <v>22</v>
      </c>
      <c r="F33" s="60">
        <v>5</v>
      </c>
      <c r="G33" s="60" t="s">
        <v>25</v>
      </c>
      <c r="H33" s="10">
        <f>Data!E70</f>
        <v>5388131.9299999997</v>
      </c>
      <c r="I33" s="10">
        <f>Data!F70</f>
        <v>7390</v>
      </c>
      <c r="J33" s="10">
        <f t="shared" si="2"/>
        <v>729.11122192151549</v>
      </c>
      <c r="K33" s="10">
        <v>796.11684013103991</v>
      </c>
      <c r="L33" s="10">
        <f>Data!C71</f>
        <v>2150481.71</v>
      </c>
      <c r="M33" s="10">
        <f>Data!F71</f>
        <v>105.03</v>
      </c>
      <c r="N33" s="10">
        <f t="shared" si="3"/>
        <v>20474.928210987335</v>
      </c>
      <c r="O33" s="10">
        <v>46732.927625873301</v>
      </c>
      <c r="P33" s="11" t="str">
        <f t="shared" si="4"/>
        <v>1</v>
      </c>
      <c r="Q33" s="11" t="str">
        <f t="shared" si="0"/>
        <v>1</v>
      </c>
      <c r="R33" s="12" t="str">
        <f t="shared" si="1"/>
        <v>ผ่าน</v>
      </c>
      <c r="S33" s="13">
        <v>0</v>
      </c>
    </row>
    <row r="34" spans="1:19" s="13" customFormat="1" ht="19.899999999999999" customHeight="1" x14ac:dyDescent="0.55000000000000004">
      <c r="A34" s="7" t="s">
        <v>36</v>
      </c>
      <c r="B34" s="8" t="s">
        <v>81</v>
      </c>
      <c r="C34" s="7" t="s">
        <v>104</v>
      </c>
      <c r="D34" s="9" t="s">
        <v>105</v>
      </c>
      <c r="E34" s="7" t="s">
        <v>22</v>
      </c>
      <c r="F34" s="60">
        <v>9</v>
      </c>
      <c r="G34" s="60" t="s">
        <v>28</v>
      </c>
      <c r="H34" s="10">
        <f>Data!E75</f>
        <v>10211594.199999999</v>
      </c>
      <c r="I34" s="10">
        <f>Data!F75</f>
        <v>11100</v>
      </c>
      <c r="J34" s="10">
        <f t="shared" si="2"/>
        <v>919.96344144144132</v>
      </c>
      <c r="K34" s="10">
        <v>770.25874349974765</v>
      </c>
      <c r="L34" s="10">
        <f>Data!C76</f>
        <v>2958729.96</v>
      </c>
      <c r="M34" s="10">
        <f>Data!F76</f>
        <v>182.46</v>
      </c>
      <c r="N34" s="10">
        <f t="shared" si="3"/>
        <v>16215.773100953633</v>
      </c>
      <c r="O34" s="10">
        <v>43807.247082929032</v>
      </c>
      <c r="P34" s="11" t="str">
        <f t="shared" si="4"/>
        <v>0</v>
      </c>
      <c r="Q34" s="11" t="str">
        <f t="shared" si="0"/>
        <v>1</v>
      </c>
      <c r="R34" s="12" t="str">
        <f t="shared" si="1"/>
        <v>ไม่ผ่าน</v>
      </c>
      <c r="S34" s="13">
        <v>0</v>
      </c>
    </row>
    <row r="35" spans="1:19" s="13" customFormat="1" ht="19.899999999999999" customHeight="1" x14ac:dyDescent="0.55000000000000004">
      <c r="A35" s="7" t="s">
        <v>36</v>
      </c>
      <c r="B35" s="8" t="s">
        <v>81</v>
      </c>
      <c r="C35" s="7" t="s">
        <v>106</v>
      </c>
      <c r="D35" s="9" t="s">
        <v>107</v>
      </c>
      <c r="E35" s="7" t="s">
        <v>22</v>
      </c>
      <c r="F35" s="60">
        <v>2</v>
      </c>
      <c r="G35" s="60" t="s">
        <v>29</v>
      </c>
      <c r="H35" s="10">
        <f>Data!E77</f>
        <v>2876178.05</v>
      </c>
      <c r="I35" s="10">
        <f>Data!F77</f>
        <v>2931</v>
      </c>
      <c r="J35" s="10">
        <f t="shared" si="2"/>
        <v>981.29582053906506</v>
      </c>
      <c r="K35" s="10">
        <v>969.02064498915729</v>
      </c>
      <c r="L35" s="10">
        <f>Data!C78</f>
        <v>776179.98</v>
      </c>
      <c r="M35" s="10">
        <f>Data!F78</f>
        <v>29.82</v>
      </c>
      <c r="N35" s="10">
        <f t="shared" si="3"/>
        <v>26028.83903420523</v>
      </c>
      <c r="O35" s="10">
        <v>54356.534113212525</v>
      </c>
      <c r="P35" s="11" t="str">
        <f t="shared" si="4"/>
        <v>0</v>
      </c>
      <c r="Q35" s="11" t="str">
        <f t="shared" si="0"/>
        <v>1</v>
      </c>
      <c r="R35" s="12" t="str">
        <f t="shared" si="1"/>
        <v>ไม่ผ่าน</v>
      </c>
      <c r="S35" s="13">
        <v>0</v>
      </c>
    </row>
    <row r="36" spans="1:19" s="13" customFormat="1" ht="19.899999999999999" customHeight="1" x14ac:dyDescent="0.55000000000000004">
      <c r="A36" s="7" t="s">
        <v>36</v>
      </c>
      <c r="B36" s="8" t="s">
        <v>81</v>
      </c>
      <c r="C36" s="7" t="s">
        <v>108</v>
      </c>
      <c r="D36" s="9" t="s">
        <v>109</v>
      </c>
      <c r="E36" s="7" t="s">
        <v>22</v>
      </c>
      <c r="F36" s="60">
        <v>6</v>
      </c>
      <c r="G36" s="60" t="s">
        <v>26</v>
      </c>
      <c r="H36" s="10">
        <f>Data!E79</f>
        <v>6727120.1299999999</v>
      </c>
      <c r="I36" s="10">
        <f>Data!F79</f>
        <v>9810</v>
      </c>
      <c r="J36" s="10">
        <f t="shared" si="2"/>
        <v>685.74109378185528</v>
      </c>
      <c r="K36" s="10">
        <v>720.97779130402637</v>
      </c>
      <c r="L36" s="10">
        <f>Data!C80</f>
        <v>1593186.96</v>
      </c>
      <c r="M36" s="10">
        <f>Data!F80</f>
        <v>91.6</v>
      </c>
      <c r="N36" s="10">
        <f t="shared" si="3"/>
        <v>17392.870742358078</v>
      </c>
      <c r="O36" s="10">
        <v>37595.7640987907</v>
      </c>
      <c r="P36" s="11" t="str">
        <f t="shared" si="4"/>
        <v>1</v>
      </c>
      <c r="Q36" s="11" t="str">
        <f t="shared" si="0"/>
        <v>1</v>
      </c>
      <c r="R36" s="12" t="str">
        <f t="shared" si="1"/>
        <v>ผ่าน</v>
      </c>
      <c r="S36" s="13">
        <v>0</v>
      </c>
    </row>
    <row r="37" spans="1:19" s="13" customFormat="1" ht="19.899999999999999" customHeight="1" x14ac:dyDescent="0.55000000000000004">
      <c r="A37" s="7" t="s">
        <v>36</v>
      </c>
      <c r="B37" s="8" t="s">
        <v>81</v>
      </c>
      <c r="C37" s="7" t="s">
        <v>110</v>
      </c>
      <c r="D37" s="9" t="s">
        <v>111</v>
      </c>
      <c r="E37" s="7" t="s">
        <v>22</v>
      </c>
      <c r="F37" s="60">
        <v>2</v>
      </c>
      <c r="G37" s="60" t="s">
        <v>29</v>
      </c>
      <c r="H37" s="10">
        <f>Data!E81</f>
        <v>4474306.38</v>
      </c>
      <c r="I37" s="10">
        <f>Data!F81</f>
        <v>3924</v>
      </c>
      <c r="J37" s="10">
        <f t="shared" si="2"/>
        <v>1140.2411773700305</v>
      </c>
      <c r="K37" s="10">
        <v>969.02064498915729</v>
      </c>
      <c r="L37" s="10">
        <f>Data!C82</f>
        <v>1912132.88</v>
      </c>
      <c r="M37" s="10">
        <f>Data!F82</f>
        <v>41.51</v>
      </c>
      <c r="N37" s="10">
        <f t="shared" si="3"/>
        <v>46064.391231028669</v>
      </c>
      <c r="O37" s="10">
        <v>54356.534113212525</v>
      </c>
      <c r="P37" s="11" t="str">
        <f t="shared" si="4"/>
        <v>0</v>
      </c>
      <c r="Q37" s="11" t="str">
        <f t="shared" si="0"/>
        <v>1</v>
      </c>
      <c r="R37" s="12" t="str">
        <f t="shared" si="1"/>
        <v>ไม่ผ่าน</v>
      </c>
      <c r="S37" s="13">
        <v>0</v>
      </c>
    </row>
    <row r="38" spans="1:19" s="13" customFormat="1" ht="19.899999999999999" customHeight="1" x14ac:dyDescent="0.55000000000000004">
      <c r="A38" s="7" t="s">
        <v>36</v>
      </c>
      <c r="B38" s="8" t="s">
        <v>81</v>
      </c>
      <c r="C38" s="7" t="s">
        <v>112</v>
      </c>
      <c r="D38" s="9" t="s">
        <v>113</v>
      </c>
      <c r="E38" s="7" t="s">
        <v>22</v>
      </c>
      <c r="F38" s="60">
        <v>2</v>
      </c>
      <c r="G38" s="60" t="s">
        <v>29</v>
      </c>
      <c r="H38" s="10">
        <f>Data!E83</f>
        <v>3628153.52</v>
      </c>
      <c r="I38" s="10">
        <f>Data!F83</f>
        <v>3445</v>
      </c>
      <c r="J38" s="10">
        <f t="shared" si="2"/>
        <v>1053.1650275761974</v>
      </c>
      <c r="K38" s="10">
        <v>969.02064498915729</v>
      </c>
      <c r="L38" s="10">
        <f>Data!C84</f>
        <v>1766219.75</v>
      </c>
      <c r="M38" s="10">
        <f>Data!F84</f>
        <v>46.28</v>
      </c>
      <c r="N38" s="10">
        <f t="shared" si="3"/>
        <v>38163.780250648226</v>
      </c>
      <c r="O38" s="10">
        <v>54356.534113212525</v>
      </c>
      <c r="P38" s="11" t="str">
        <f t="shared" si="4"/>
        <v>0</v>
      </c>
      <c r="Q38" s="11" t="str">
        <f t="shared" si="0"/>
        <v>1</v>
      </c>
      <c r="R38" s="12" t="str">
        <f t="shared" si="1"/>
        <v>ไม่ผ่าน</v>
      </c>
      <c r="S38" s="13">
        <v>0</v>
      </c>
    </row>
    <row r="39" spans="1:19" s="13" customFormat="1" ht="19.899999999999999" customHeight="1" x14ac:dyDescent="0.55000000000000004">
      <c r="A39" s="7" t="s">
        <v>36</v>
      </c>
      <c r="B39" s="8" t="s">
        <v>114</v>
      </c>
      <c r="C39" s="7" t="s">
        <v>115</v>
      </c>
      <c r="D39" s="9" t="s">
        <v>116</v>
      </c>
      <c r="E39" s="7" t="s">
        <v>30</v>
      </c>
      <c r="F39" s="60">
        <v>17</v>
      </c>
      <c r="G39" s="60" t="s">
        <v>32</v>
      </c>
      <c r="H39" s="10">
        <f>Data!E88</f>
        <v>49695927.880000003</v>
      </c>
      <c r="I39" s="10">
        <f>Data!F88</f>
        <v>45972</v>
      </c>
      <c r="J39" s="10">
        <f t="shared" si="2"/>
        <v>1081.0042608544331</v>
      </c>
      <c r="K39" s="10">
        <v>1128.9930432412887</v>
      </c>
      <c r="L39" s="10">
        <f>Data!C90</f>
        <v>39752732.990000002</v>
      </c>
      <c r="M39" s="10">
        <f>Data!F90</f>
        <v>3965.1</v>
      </c>
      <c r="N39" s="10">
        <f t="shared" si="3"/>
        <v>10025.657105747649</v>
      </c>
      <c r="O39" s="10">
        <v>21421.518022518823</v>
      </c>
      <c r="P39" s="11" t="str">
        <f t="shared" si="4"/>
        <v>1</v>
      </c>
      <c r="Q39" s="11" t="str">
        <f t="shared" si="0"/>
        <v>1</v>
      </c>
      <c r="R39" s="12" t="str">
        <f t="shared" si="1"/>
        <v>ผ่าน</v>
      </c>
      <c r="S39" s="13">
        <v>0</v>
      </c>
    </row>
    <row r="40" spans="1:19" s="13" customFormat="1" ht="19.899999999999999" customHeight="1" x14ac:dyDescent="0.55000000000000004">
      <c r="A40" s="7" t="s">
        <v>36</v>
      </c>
      <c r="B40" s="8" t="s">
        <v>114</v>
      </c>
      <c r="C40" s="7" t="s">
        <v>117</v>
      </c>
      <c r="D40" s="9" t="s">
        <v>118</v>
      </c>
      <c r="E40" s="7" t="s">
        <v>30</v>
      </c>
      <c r="F40" s="60">
        <v>15</v>
      </c>
      <c r="G40" s="60" t="s">
        <v>31</v>
      </c>
      <c r="H40" s="10">
        <f>Data!E91</f>
        <v>12493619.42</v>
      </c>
      <c r="I40" s="10">
        <f>Data!F91</f>
        <v>13622</v>
      </c>
      <c r="J40" s="10">
        <f t="shared" si="2"/>
        <v>917.16483776244309</v>
      </c>
      <c r="K40" s="10">
        <v>898.43668648062976</v>
      </c>
      <c r="L40" s="10">
        <f>Data!C92</f>
        <v>17489957.629999999</v>
      </c>
      <c r="M40" s="10">
        <f>Data!F92</f>
        <v>1110.01</v>
      </c>
      <c r="N40" s="10">
        <f t="shared" si="3"/>
        <v>15756.576634444735</v>
      </c>
      <c r="O40" s="10">
        <v>27634.816159856371</v>
      </c>
      <c r="P40" s="11" t="str">
        <f t="shared" si="4"/>
        <v>0</v>
      </c>
      <c r="Q40" s="11" t="str">
        <f t="shared" si="0"/>
        <v>1</v>
      </c>
      <c r="R40" s="12" t="str">
        <f t="shared" si="1"/>
        <v>ไม่ผ่าน</v>
      </c>
      <c r="S40" s="13">
        <v>0</v>
      </c>
    </row>
    <row r="41" spans="1:19" s="13" customFormat="1" ht="19.899999999999999" customHeight="1" x14ac:dyDescent="0.55000000000000004">
      <c r="A41" s="7" t="s">
        <v>36</v>
      </c>
      <c r="B41" s="8" t="s">
        <v>114</v>
      </c>
      <c r="C41" s="7" t="s">
        <v>119</v>
      </c>
      <c r="D41" s="9" t="s">
        <v>120</v>
      </c>
      <c r="E41" s="7" t="s">
        <v>22</v>
      </c>
      <c r="F41" s="60">
        <v>9</v>
      </c>
      <c r="G41" s="60" t="s">
        <v>28</v>
      </c>
      <c r="H41" s="10">
        <f>Data!E93</f>
        <v>6799705.1600000001</v>
      </c>
      <c r="I41" s="10">
        <f>Data!F93</f>
        <v>10677</v>
      </c>
      <c r="J41" s="10">
        <f t="shared" si="2"/>
        <v>636.85540507633232</v>
      </c>
      <c r="K41" s="10">
        <v>770.25874349974765</v>
      </c>
      <c r="L41" s="10">
        <f>Data!C94</f>
        <v>3539097.83</v>
      </c>
      <c r="M41" s="10">
        <f>Data!F94</f>
        <v>222.42</v>
      </c>
      <c r="N41" s="10">
        <f t="shared" si="3"/>
        <v>15911.778751910801</v>
      </c>
      <c r="O41" s="10">
        <v>43807.247082929032</v>
      </c>
      <c r="P41" s="11" t="str">
        <f t="shared" si="4"/>
        <v>1</v>
      </c>
      <c r="Q41" s="11" t="str">
        <f t="shared" si="0"/>
        <v>1</v>
      </c>
      <c r="R41" s="12" t="str">
        <f t="shared" si="1"/>
        <v>ผ่าน</v>
      </c>
      <c r="S41" s="13">
        <v>0</v>
      </c>
    </row>
    <row r="42" spans="1:19" s="13" customFormat="1" ht="19.899999999999999" customHeight="1" x14ac:dyDescent="0.55000000000000004">
      <c r="A42" s="7" t="s">
        <v>36</v>
      </c>
      <c r="B42" s="8" t="s">
        <v>114</v>
      </c>
      <c r="C42" s="7" t="s">
        <v>121</v>
      </c>
      <c r="D42" s="9" t="s">
        <v>122</v>
      </c>
      <c r="E42" s="7" t="s">
        <v>22</v>
      </c>
      <c r="F42" s="60">
        <v>13</v>
      </c>
      <c r="G42" s="60" t="s">
        <v>24</v>
      </c>
      <c r="H42" s="10">
        <f>Data!E95</f>
        <v>7552897.0700000003</v>
      </c>
      <c r="I42" s="10">
        <f>Data!F95</f>
        <v>11941</v>
      </c>
      <c r="J42" s="10">
        <f t="shared" si="2"/>
        <v>632.5179691818106</v>
      </c>
      <c r="K42" s="10">
        <v>724.17104133115765</v>
      </c>
      <c r="L42" s="10">
        <f>Data!C96</f>
        <v>8694650.9600000009</v>
      </c>
      <c r="M42" s="10">
        <f>Data!F96</f>
        <v>799.84</v>
      </c>
      <c r="N42" s="10">
        <f t="shared" si="3"/>
        <v>10870.487797559512</v>
      </c>
      <c r="O42" s="10">
        <v>33100.151819188904</v>
      </c>
      <c r="P42" s="11" t="str">
        <f t="shared" si="4"/>
        <v>1</v>
      </c>
      <c r="Q42" s="11" t="str">
        <f t="shared" si="0"/>
        <v>1</v>
      </c>
      <c r="R42" s="12" t="str">
        <f t="shared" si="1"/>
        <v>ผ่าน</v>
      </c>
      <c r="S42" s="13">
        <v>0</v>
      </c>
    </row>
    <row r="43" spans="1:19" s="13" customFormat="1" ht="19.899999999999999" customHeight="1" x14ac:dyDescent="0.55000000000000004">
      <c r="A43" s="7" t="s">
        <v>36</v>
      </c>
      <c r="B43" s="8" t="s">
        <v>114</v>
      </c>
      <c r="C43" s="7" t="s">
        <v>123</v>
      </c>
      <c r="D43" s="9" t="s">
        <v>124</v>
      </c>
      <c r="E43" s="7" t="s">
        <v>22</v>
      </c>
      <c r="F43" s="60">
        <v>13</v>
      </c>
      <c r="G43" s="60" t="s">
        <v>24</v>
      </c>
      <c r="H43" s="10">
        <f>Data!E97</f>
        <v>14903295.68</v>
      </c>
      <c r="I43" s="10">
        <f>Data!F97</f>
        <v>19263</v>
      </c>
      <c r="J43" s="10">
        <f t="shared" si="2"/>
        <v>773.6746965685511</v>
      </c>
      <c r="K43" s="10">
        <v>724.17104133115765</v>
      </c>
      <c r="L43" s="10">
        <f>Data!C98</f>
        <v>12572302.949999999</v>
      </c>
      <c r="M43" s="10">
        <f>Data!F98</f>
        <v>939.42</v>
      </c>
      <c r="N43" s="10">
        <f t="shared" si="3"/>
        <v>13383.047997700709</v>
      </c>
      <c r="O43" s="10">
        <v>33100.151819188904</v>
      </c>
      <c r="P43" s="11" t="str">
        <f t="shared" si="4"/>
        <v>0</v>
      </c>
      <c r="Q43" s="11" t="str">
        <f t="shared" si="0"/>
        <v>1</v>
      </c>
      <c r="R43" s="12" t="str">
        <f t="shared" si="1"/>
        <v>ไม่ผ่าน</v>
      </c>
      <c r="S43" s="13">
        <v>0</v>
      </c>
    </row>
    <row r="44" spans="1:19" s="13" customFormat="1" ht="19.899999999999999" customHeight="1" x14ac:dyDescent="0.55000000000000004">
      <c r="A44" s="7" t="s">
        <v>36</v>
      </c>
      <c r="B44" s="8" t="s">
        <v>114</v>
      </c>
      <c r="C44" s="7" t="s">
        <v>125</v>
      </c>
      <c r="D44" s="9" t="s">
        <v>126</v>
      </c>
      <c r="E44" s="7" t="s">
        <v>22</v>
      </c>
      <c r="F44" s="60">
        <v>6</v>
      </c>
      <c r="G44" s="60" t="s">
        <v>26</v>
      </c>
      <c r="H44" s="10">
        <f>Data!E99</f>
        <v>3133110.79</v>
      </c>
      <c r="I44" s="10">
        <f>Data!F99</f>
        <v>7055</v>
      </c>
      <c r="J44" s="10">
        <f t="shared" si="2"/>
        <v>444.09791495393341</v>
      </c>
      <c r="K44" s="10">
        <v>720.97779130402637</v>
      </c>
      <c r="L44" s="10">
        <f>Data!C100</f>
        <v>3744443.12</v>
      </c>
      <c r="M44" s="10">
        <f>Data!F100</f>
        <v>145.86000000000001</v>
      </c>
      <c r="N44" s="10">
        <f t="shared" si="3"/>
        <v>25671.487179487176</v>
      </c>
      <c r="O44" s="10">
        <v>37595.7640987907</v>
      </c>
      <c r="P44" s="11" t="str">
        <f t="shared" si="4"/>
        <v>1</v>
      </c>
      <c r="Q44" s="11" t="str">
        <f t="shared" si="0"/>
        <v>1</v>
      </c>
      <c r="R44" s="12" t="str">
        <f t="shared" si="1"/>
        <v>ผ่าน</v>
      </c>
      <c r="S44" s="13">
        <v>0</v>
      </c>
    </row>
    <row r="45" spans="1:19" s="13" customFormat="1" ht="19.899999999999999" customHeight="1" x14ac:dyDescent="0.55000000000000004">
      <c r="A45" s="7" t="s">
        <v>36</v>
      </c>
      <c r="B45" s="8" t="s">
        <v>114</v>
      </c>
      <c r="C45" s="7" t="s">
        <v>127</v>
      </c>
      <c r="D45" s="9" t="s">
        <v>128</v>
      </c>
      <c r="E45" s="7" t="s">
        <v>22</v>
      </c>
      <c r="F45" s="60">
        <v>5</v>
      </c>
      <c r="G45" s="60" t="s">
        <v>25</v>
      </c>
      <c r="H45" s="10">
        <f>Data!E101</f>
        <v>3589752.71</v>
      </c>
      <c r="I45" s="10">
        <f>Data!F101</f>
        <v>5995</v>
      </c>
      <c r="J45" s="10">
        <f t="shared" si="2"/>
        <v>598.79111092577148</v>
      </c>
      <c r="K45" s="10">
        <v>796.11684013103991</v>
      </c>
      <c r="L45" s="10">
        <f>Data!C102</f>
        <v>4578511.47</v>
      </c>
      <c r="M45" s="10">
        <f>Data!F102</f>
        <v>125.51</v>
      </c>
      <c r="N45" s="10">
        <f t="shared" si="3"/>
        <v>36479.25639391283</v>
      </c>
      <c r="O45" s="10">
        <v>46732.927625873301</v>
      </c>
      <c r="P45" s="11" t="str">
        <f t="shared" si="4"/>
        <v>1</v>
      </c>
      <c r="Q45" s="11" t="str">
        <f t="shared" si="0"/>
        <v>1</v>
      </c>
      <c r="R45" s="12" t="str">
        <f t="shared" si="1"/>
        <v>ผ่าน</v>
      </c>
      <c r="S45" s="13">
        <v>0</v>
      </c>
    </row>
    <row r="46" spans="1:19" s="13" customFormat="1" ht="19.899999999999999" customHeight="1" x14ac:dyDescent="0.55000000000000004">
      <c r="A46" s="7" t="s">
        <v>36</v>
      </c>
      <c r="B46" s="8" t="s">
        <v>114</v>
      </c>
      <c r="C46" s="7" t="s">
        <v>129</v>
      </c>
      <c r="D46" s="9" t="s">
        <v>130</v>
      </c>
      <c r="E46" s="7" t="s">
        <v>22</v>
      </c>
      <c r="F46" s="60">
        <v>2</v>
      </c>
      <c r="G46" s="60" t="s">
        <v>29</v>
      </c>
      <c r="H46" s="10">
        <f>Data!E103</f>
        <v>3883821.44</v>
      </c>
      <c r="I46" s="10">
        <f>Data!F103</f>
        <v>4864</v>
      </c>
      <c r="J46" s="10">
        <f t="shared" si="2"/>
        <v>798.48302631578952</v>
      </c>
      <c r="K46" s="10">
        <v>969.02064498915729</v>
      </c>
      <c r="L46" s="10">
        <f>Data!C104</f>
        <v>508067.74</v>
      </c>
      <c r="M46" s="10">
        <f>Data!F104</f>
        <v>40.26</v>
      </c>
      <c r="N46" s="10">
        <f t="shared" si="3"/>
        <v>12619.665673124689</v>
      </c>
      <c r="O46" s="10">
        <v>54356.534113212525</v>
      </c>
      <c r="P46" s="11" t="str">
        <f t="shared" si="4"/>
        <v>1</v>
      </c>
      <c r="Q46" s="11" t="str">
        <f t="shared" si="0"/>
        <v>1</v>
      </c>
      <c r="R46" s="12" t="str">
        <f t="shared" si="1"/>
        <v>ผ่าน</v>
      </c>
      <c r="S46" s="13">
        <v>0</v>
      </c>
    </row>
    <row r="47" spans="1:19" s="13" customFormat="1" ht="19.899999999999999" customHeight="1" x14ac:dyDescent="0.55000000000000004">
      <c r="A47" s="7" t="s">
        <v>36</v>
      </c>
      <c r="B47" s="8" t="s">
        <v>114</v>
      </c>
      <c r="C47" s="7" t="s">
        <v>131</v>
      </c>
      <c r="D47" s="9" t="s">
        <v>132</v>
      </c>
      <c r="E47" s="7" t="s">
        <v>22</v>
      </c>
      <c r="F47" s="60">
        <v>5</v>
      </c>
      <c r="G47" s="60" t="s">
        <v>25</v>
      </c>
      <c r="H47" s="10">
        <f>Data!E105</f>
        <v>4490412.1900000004</v>
      </c>
      <c r="I47" s="10">
        <f>Data!F105</f>
        <v>5045</v>
      </c>
      <c r="J47" s="10">
        <f t="shared" si="2"/>
        <v>890.07179187314182</v>
      </c>
      <c r="K47" s="10">
        <v>796.11684013103991</v>
      </c>
      <c r="L47" s="10">
        <f>Data!C106</f>
        <v>2118999.65</v>
      </c>
      <c r="M47" s="10">
        <f>Data!F106</f>
        <v>98.81</v>
      </c>
      <c r="N47" s="10">
        <f t="shared" si="3"/>
        <v>21445.194312316566</v>
      </c>
      <c r="O47" s="10">
        <v>46732.927625873301</v>
      </c>
      <c r="P47" s="11" t="str">
        <f t="shared" si="4"/>
        <v>0</v>
      </c>
      <c r="Q47" s="11" t="str">
        <f t="shared" si="0"/>
        <v>1</v>
      </c>
      <c r="R47" s="12" t="str">
        <f t="shared" si="1"/>
        <v>ไม่ผ่าน</v>
      </c>
      <c r="S47" s="13">
        <v>0</v>
      </c>
    </row>
    <row r="48" spans="1:19" s="13" customFormat="1" ht="19.899999999999999" customHeight="1" x14ac:dyDescent="0.55000000000000004">
      <c r="A48" s="7" t="s">
        <v>36</v>
      </c>
      <c r="B48" s="8" t="s">
        <v>114</v>
      </c>
      <c r="C48" s="7" t="s">
        <v>133</v>
      </c>
      <c r="D48" s="9" t="s">
        <v>134</v>
      </c>
      <c r="E48" s="7" t="s">
        <v>22</v>
      </c>
      <c r="F48" s="60">
        <v>5</v>
      </c>
      <c r="G48" s="60" t="s">
        <v>25</v>
      </c>
      <c r="H48" s="10">
        <f>Data!E107</f>
        <v>4701067.49</v>
      </c>
      <c r="I48" s="10">
        <f>Data!F107</f>
        <v>5083</v>
      </c>
      <c r="J48" s="10">
        <f t="shared" si="2"/>
        <v>924.86080857761169</v>
      </c>
      <c r="K48" s="10">
        <v>796.11684013103991</v>
      </c>
      <c r="L48" s="10">
        <f>Data!C108</f>
        <v>1612764.46</v>
      </c>
      <c r="M48" s="10">
        <f>Data!F108</f>
        <v>67.569999999999993</v>
      </c>
      <c r="N48" s="10">
        <f t="shared" si="3"/>
        <v>23868.054758028713</v>
      </c>
      <c r="O48" s="10">
        <v>46732.927625873301</v>
      </c>
      <c r="P48" s="11" t="str">
        <f t="shared" si="4"/>
        <v>0</v>
      </c>
      <c r="Q48" s="11" t="str">
        <f t="shared" si="0"/>
        <v>1</v>
      </c>
      <c r="R48" s="12" t="str">
        <f t="shared" si="1"/>
        <v>ไม่ผ่าน</v>
      </c>
      <c r="S48" s="13">
        <v>0</v>
      </c>
    </row>
    <row r="49" spans="1:19" s="13" customFormat="1" ht="19.899999999999999" customHeight="1" x14ac:dyDescent="0.55000000000000004">
      <c r="A49" s="7" t="s">
        <v>36</v>
      </c>
      <c r="B49" s="8" t="s">
        <v>114</v>
      </c>
      <c r="C49" s="7" t="s">
        <v>135</v>
      </c>
      <c r="D49" s="9" t="s">
        <v>136</v>
      </c>
      <c r="E49" s="7" t="s">
        <v>22</v>
      </c>
      <c r="F49" s="60">
        <v>5</v>
      </c>
      <c r="G49" s="60" t="s">
        <v>25</v>
      </c>
      <c r="H49" s="10">
        <f>Data!E112</f>
        <v>4656192.7699999996</v>
      </c>
      <c r="I49" s="10">
        <f>Data!F112</f>
        <v>8875</v>
      </c>
      <c r="J49" s="10">
        <f t="shared" si="2"/>
        <v>524.64143887323939</v>
      </c>
      <c r="K49" s="10">
        <v>796.11684013103991</v>
      </c>
      <c r="L49" s="10">
        <f>Data!C113</f>
        <v>2086556.07</v>
      </c>
      <c r="M49" s="10">
        <f>Data!F113</f>
        <v>178.89</v>
      </c>
      <c r="N49" s="10">
        <f t="shared" si="3"/>
        <v>11663.905584437365</v>
      </c>
      <c r="O49" s="10">
        <v>46732.927625873301</v>
      </c>
      <c r="P49" s="11" t="str">
        <f t="shared" si="4"/>
        <v>1</v>
      </c>
      <c r="Q49" s="11" t="str">
        <f t="shared" si="0"/>
        <v>1</v>
      </c>
      <c r="R49" s="12" t="str">
        <f t="shared" si="1"/>
        <v>ผ่าน</v>
      </c>
      <c r="S49" s="13">
        <v>0</v>
      </c>
    </row>
    <row r="50" spans="1:19" s="13" customFormat="1" ht="19.899999999999999" customHeight="1" x14ac:dyDescent="0.55000000000000004">
      <c r="A50" s="7" t="s">
        <v>36</v>
      </c>
      <c r="B50" s="8" t="s">
        <v>137</v>
      </c>
      <c r="C50" s="7" t="s">
        <v>138</v>
      </c>
      <c r="D50" s="9" t="s">
        <v>139</v>
      </c>
      <c r="E50" s="7" t="s">
        <v>21</v>
      </c>
      <c r="F50" s="60">
        <v>18</v>
      </c>
      <c r="G50" s="60" t="s">
        <v>35</v>
      </c>
      <c r="H50" s="10">
        <f>Data!E117</f>
        <v>58708348.490000002</v>
      </c>
      <c r="I50" s="10">
        <f>Data!F117</f>
        <v>65012</v>
      </c>
      <c r="J50" s="10">
        <f t="shared" si="2"/>
        <v>903.03864655755865</v>
      </c>
      <c r="K50" s="10">
        <v>1292.0947773424023</v>
      </c>
      <c r="L50" s="10">
        <f>Data!C118</f>
        <v>127135035.73999999</v>
      </c>
      <c r="M50" s="10">
        <f>Data!F118</f>
        <v>6996.76</v>
      </c>
      <c r="N50" s="10">
        <f t="shared" si="3"/>
        <v>18170.558335572463</v>
      </c>
      <c r="O50" s="10">
        <v>23458.380482954737</v>
      </c>
      <c r="P50" s="11" t="str">
        <f t="shared" si="4"/>
        <v>1</v>
      </c>
      <c r="Q50" s="11" t="str">
        <f t="shared" si="0"/>
        <v>1</v>
      </c>
      <c r="R50" s="12" t="str">
        <f t="shared" si="1"/>
        <v>ผ่าน</v>
      </c>
      <c r="S50" s="13">
        <v>0</v>
      </c>
    </row>
    <row r="51" spans="1:19" s="33" customFormat="1" ht="19.899999999999999" customHeight="1" x14ac:dyDescent="0.55000000000000004">
      <c r="A51" s="27" t="s">
        <v>36</v>
      </c>
      <c r="B51" s="28" t="s">
        <v>137</v>
      </c>
      <c r="C51" s="27" t="s">
        <v>140</v>
      </c>
      <c r="D51" s="29" t="s">
        <v>141</v>
      </c>
      <c r="E51" s="27" t="s">
        <v>30</v>
      </c>
      <c r="F51" s="63">
        <v>15</v>
      </c>
      <c r="G51" s="63" t="s">
        <v>31</v>
      </c>
      <c r="H51" s="30">
        <v>44843863.450000003</v>
      </c>
      <c r="I51" s="30">
        <v>18958</v>
      </c>
      <c r="J51" s="30">
        <f t="shared" si="2"/>
        <v>2365.4321895769599</v>
      </c>
      <c r="K51" s="30">
        <v>898.43668648062976</v>
      </c>
      <c r="L51" s="30">
        <v>71796464.890000001</v>
      </c>
      <c r="M51" s="30">
        <v>1742.93</v>
      </c>
      <c r="N51" s="30">
        <f t="shared" si="3"/>
        <v>41192.970968426729</v>
      </c>
      <c r="O51" s="30">
        <v>27634.816159856371</v>
      </c>
      <c r="P51" s="31" t="str">
        <f t="shared" si="4"/>
        <v>0</v>
      </c>
      <c r="Q51" s="31" t="str">
        <f t="shared" si="0"/>
        <v>0</v>
      </c>
      <c r="R51" s="32" t="str">
        <f t="shared" si="1"/>
        <v>ไม่ผ่าน</v>
      </c>
      <c r="S51" s="33">
        <v>0</v>
      </c>
    </row>
    <row r="52" spans="1:19" s="13" customFormat="1" ht="19.899999999999999" customHeight="1" x14ac:dyDescent="0.55000000000000004">
      <c r="A52" s="7" t="s">
        <v>36</v>
      </c>
      <c r="B52" s="8" t="s">
        <v>137</v>
      </c>
      <c r="C52" s="7" t="s">
        <v>142</v>
      </c>
      <c r="D52" s="9" t="s">
        <v>143</v>
      </c>
      <c r="E52" s="7" t="s">
        <v>22</v>
      </c>
      <c r="F52" s="60">
        <v>10</v>
      </c>
      <c r="G52" s="60" t="s">
        <v>23</v>
      </c>
      <c r="H52" s="10">
        <f>Data!E119</f>
        <v>10652408.779999999</v>
      </c>
      <c r="I52" s="10">
        <f>Data!F119</f>
        <v>18451</v>
      </c>
      <c r="J52" s="10">
        <f t="shared" si="2"/>
        <v>577.33503766733509</v>
      </c>
      <c r="K52" s="10">
        <v>721.45806511847059</v>
      </c>
      <c r="L52" s="10">
        <f>Data!C120</f>
        <v>5995454.6200000001</v>
      </c>
      <c r="M52" s="10">
        <f>Data!F120</f>
        <v>282.43</v>
      </c>
      <c r="N52" s="10">
        <f t="shared" si="3"/>
        <v>21228.108274616719</v>
      </c>
      <c r="O52" s="10">
        <v>32966.715713762373</v>
      </c>
      <c r="P52" s="11" t="str">
        <f t="shared" si="4"/>
        <v>1</v>
      </c>
      <c r="Q52" s="11" t="str">
        <f t="shared" si="0"/>
        <v>1</v>
      </c>
      <c r="R52" s="12" t="str">
        <f t="shared" si="1"/>
        <v>ผ่าน</v>
      </c>
      <c r="S52" s="13">
        <v>0</v>
      </c>
    </row>
    <row r="53" spans="1:19" s="13" customFormat="1" ht="19.899999999999999" customHeight="1" x14ac:dyDescent="0.55000000000000004">
      <c r="A53" s="7" t="s">
        <v>36</v>
      </c>
      <c r="B53" s="8" t="s">
        <v>137</v>
      </c>
      <c r="C53" s="7" t="s">
        <v>144</v>
      </c>
      <c r="D53" s="9" t="s">
        <v>145</v>
      </c>
      <c r="E53" s="7" t="s">
        <v>22</v>
      </c>
      <c r="F53" s="60">
        <v>6</v>
      </c>
      <c r="G53" s="60" t="s">
        <v>26</v>
      </c>
      <c r="H53" s="10">
        <f>Data!E121</f>
        <v>6868369.5999999996</v>
      </c>
      <c r="I53" s="10">
        <f>Data!F121</f>
        <v>9194</v>
      </c>
      <c r="J53" s="10">
        <f t="shared" si="2"/>
        <v>747.04911899064598</v>
      </c>
      <c r="K53" s="10">
        <v>720.97779130402637</v>
      </c>
      <c r="L53" s="10">
        <f>Data!C122</f>
        <v>3240744.4</v>
      </c>
      <c r="M53" s="10">
        <f>Data!F122</f>
        <v>70.12</v>
      </c>
      <c r="N53" s="10">
        <f t="shared" si="3"/>
        <v>46217.119224187103</v>
      </c>
      <c r="O53" s="10">
        <v>37595.7640987907</v>
      </c>
      <c r="P53" s="11" t="str">
        <f t="shared" si="4"/>
        <v>0</v>
      </c>
      <c r="Q53" s="11" t="str">
        <f t="shared" si="0"/>
        <v>0</v>
      </c>
      <c r="R53" s="12" t="str">
        <f t="shared" si="1"/>
        <v>ไม่ผ่าน</v>
      </c>
      <c r="S53" s="13">
        <v>0</v>
      </c>
    </row>
    <row r="54" spans="1:19" s="13" customFormat="1" ht="19.899999999999999" customHeight="1" x14ac:dyDescent="0.55000000000000004">
      <c r="A54" s="7" t="s">
        <v>36</v>
      </c>
      <c r="B54" s="8" t="s">
        <v>137</v>
      </c>
      <c r="C54" s="7" t="s">
        <v>146</v>
      </c>
      <c r="D54" s="9" t="s">
        <v>147</v>
      </c>
      <c r="E54" s="7" t="s">
        <v>22</v>
      </c>
      <c r="F54" s="60">
        <v>5</v>
      </c>
      <c r="G54" s="60" t="s">
        <v>25</v>
      </c>
      <c r="H54" s="10">
        <f>Data!E123</f>
        <v>5575676.2300000004</v>
      </c>
      <c r="I54" s="10">
        <f>Data!F123</f>
        <v>9360</v>
      </c>
      <c r="J54" s="10">
        <f t="shared" si="2"/>
        <v>595.69190491452991</v>
      </c>
      <c r="K54" s="10">
        <v>796.11684013103991</v>
      </c>
      <c r="L54" s="10">
        <f>Data!C124</f>
        <v>1799318.79</v>
      </c>
      <c r="M54" s="10">
        <f>Data!F124</f>
        <v>151.63</v>
      </c>
      <c r="N54" s="10">
        <f t="shared" si="3"/>
        <v>11866.509200026381</v>
      </c>
      <c r="O54" s="10">
        <v>46732.927625873301</v>
      </c>
      <c r="P54" s="11" t="str">
        <f t="shared" si="4"/>
        <v>1</v>
      </c>
      <c r="Q54" s="11" t="str">
        <f t="shared" si="0"/>
        <v>1</v>
      </c>
      <c r="R54" s="12" t="str">
        <f t="shared" si="1"/>
        <v>ผ่าน</v>
      </c>
      <c r="S54" s="13">
        <v>0</v>
      </c>
    </row>
    <row r="55" spans="1:19" s="13" customFormat="1" ht="19.899999999999999" customHeight="1" x14ac:dyDescent="0.55000000000000004">
      <c r="A55" s="7" t="s">
        <v>36</v>
      </c>
      <c r="B55" s="8" t="s">
        <v>137</v>
      </c>
      <c r="C55" s="7" t="s">
        <v>148</v>
      </c>
      <c r="D55" s="9" t="s">
        <v>149</v>
      </c>
      <c r="E55" s="7" t="s">
        <v>22</v>
      </c>
      <c r="F55" s="60">
        <v>5</v>
      </c>
      <c r="G55" s="60" t="s">
        <v>25</v>
      </c>
      <c r="H55" s="10">
        <f>Data!E125</f>
        <v>3816733.52</v>
      </c>
      <c r="I55" s="10">
        <f>Data!F125</f>
        <v>4</v>
      </c>
      <c r="J55" s="10">
        <f t="shared" si="2"/>
        <v>954183.38</v>
      </c>
      <c r="K55" s="10">
        <v>796.11684013103991</v>
      </c>
      <c r="L55" s="10">
        <f>Data!C126</f>
        <v>546667.01</v>
      </c>
      <c r="M55" s="10">
        <f>Data!F126</f>
        <v>28.82</v>
      </c>
      <c r="N55" s="10">
        <f t="shared" si="3"/>
        <v>18968.320957668286</v>
      </c>
      <c r="O55" s="10">
        <v>46732.927625873301</v>
      </c>
      <c r="P55" s="11" t="str">
        <f t="shared" si="4"/>
        <v>0</v>
      </c>
      <c r="Q55" s="11" t="str">
        <f t="shared" si="0"/>
        <v>1</v>
      </c>
      <c r="R55" s="12" t="str">
        <f t="shared" si="1"/>
        <v>ไม่ผ่าน</v>
      </c>
      <c r="S55" s="13">
        <v>0</v>
      </c>
    </row>
    <row r="56" spans="1:19" s="13" customFormat="1" ht="19.899999999999999" customHeight="1" x14ac:dyDescent="0.55000000000000004">
      <c r="A56" s="7" t="s">
        <v>36</v>
      </c>
      <c r="B56" s="8" t="s">
        <v>137</v>
      </c>
      <c r="C56" s="7" t="s">
        <v>150</v>
      </c>
      <c r="D56" s="9" t="s">
        <v>151</v>
      </c>
      <c r="E56" s="7" t="s">
        <v>22</v>
      </c>
      <c r="F56" s="60">
        <v>5</v>
      </c>
      <c r="G56" s="60" t="s">
        <v>25</v>
      </c>
      <c r="H56" s="10">
        <f>Data!E127</f>
        <v>5619097.7699999996</v>
      </c>
      <c r="I56" s="10">
        <f>Data!F127</f>
        <v>18926</v>
      </c>
      <c r="J56" s="10">
        <f t="shared" si="2"/>
        <v>296.89832875409485</v>
      </c>
      <c r="K56" s="10">
        <v>796.11684013103991</v>
      </c>
      <c r="L56" s="10">
        <f>Data!C128</f>
        <v>1669887.2</v>
      </c>
      <c r="M56" s="10">
        <f>Data!F128</f>
        <v>94.88</v>
      </c>
      <c r="N56" s="10">
        <f t="shared" si="3"/>
        <v>17599.991568296795</v>
      </c>
      <c r="O56" s="10">
        <v>46732.927625873301</v>
      </c>
      <c r="P56" s="11" t="str">
        <f t="shared" si="4"/>
        <v>1</v>
      </c>
      <c r="Q56" s="11" t="str">
        <f t="shared" si="0"/>
        <v>1</v>
      </c>
      <c r="R56" s="12" t="str">
        <f t="shared" si="1"/>
        <v>ผ่าน</v>
      </c>
      <c r="S56" s="13">
        <v>0</v>
      </c>
    </row>
    <row r="57" spans="1:19" s="13" customFormat="1" ht="19.899999999999999" customHeight="1" x14ac:dyDescent="0.55000000000000004">
      <c r="A57" s="7" t="s">
        <v>36</v>
      </c>
      <c r="B57" s="8" t="s">
        <v>137</v>
      </c>
      <c r="C57" s="7" t="s">
        <v>152</v>
      </c>
      <c r="D57" s="9" t="s">
        <v>153</v>
      </c>
      <c r="E57" s="7" t="s">
        <v>22</v>
      </c>
      <c r="F57" s="60">
        <v>2</v>
      </c>
      <c r="G57" s="60" t="s">
        <v>29</v>
      </c>
      <c r="H57" s="10">
        <f>Data!E129</f>
        <v>4429962.09</v>
      </c>
      <c r="I57" s="10">
        <f>Data!F129</f>
        <v>2659</v>
      </c>
      <c r="J57" s="10">
        <f t="shared" si="2"/>
        <v>1666.0256073711921</v>
      </c>
      <c r="K57" s="10">
        <v>969.02064498915729</v>
      </c>
      <c r="L57" s="10">
        <f>Data!C130</f>
        <v>726983.09</v>
      </c>
      <c r="M57" s="10">
        <f>Data!F130</f>
        <v>33.200000000000003</v>
      </c>
      <c r="N57" s="10">
        <f t="shared" si="3"/>
        <v>21897.081024096384</v>
      </c>
      <c r="O57" s="10">
        <v>54356.534113212525</v>
      </c>
      <c r="P57" s="11" t="str">
        <f t="shared" ref="P57:P74" si="5">IF(J57&lt;K57,"1","0")</f>
        <v>0</v>
      </c>
      <c r="Q57" s="11" t="str">
        <f t="shared" ref="Q57:Q74" si="6">IF(S57="NoIPD","1",IF(S57="error","0",IF(N57&lt;O57,"1","0")))</f>
        <v>1</v>
      </c>
      <c r="R57" s="12" t="str">
        <f t="shared" ref="R57:R74" si="7">IF(AND(P57="1",Q57="1"),"ผ่าน","ไม่ผ่าน")</f>
        <v>ไม่ผ่าน</v>
      </c>
      <c r="S57" s="13">
        <v>0</v>
      </c>
    </row>
    <row r="58" spans="1:19" s="13" customFormat="1" ht="19.899999999999999" customHeight="1" x14ac:dyDescent="0.55000000000000004">
      <c r="A58" s="7" t="s">
        <v>36</v>
      </c>
      <c r="B58" s="8" t="s">
        <v>137</v>
      </c>
      <c r="C58" s="7" t="s">
        <v>154</v>
      </c>
      <c r="D58" s="9" t="s">
        <v>155</v>
      </c>
      <c r="E58" s="7" t="s">
        <v>22</v>
      </c>
      <c r="F58" s="60">
        <v>2</v>
      </c>
      <c r="G58" s="60" t="s">
        <v>29</v>
      </c>
      <c r="H58" s="10">
        <f>Data!E131</f>
        <v>5009035.6100000003</v>
      </c>
      <c r="I58" s="10">
        <f>Data!F131</f>
        <v>5050</v>
      </c>
      <c r="J58" s="10">
        <f t="shared" si="2"/>
        <v>991.88823960396041</v>
      </c>
      <c r="K58" s="10">
        <v>969.02064498915729</v>
      </c>
      <c r="L58" s="10">
        <f>Data!C132</f>
        <v>721104.28</v>
      </c>
      <c r="M58" s="10">
        <f>Data!F132</f>
        <v>38.32</v>
      </c>
      <c r="N58" s="10">
        <f t="shared" si="3"/>
        <v>18817.961377870564</v>
      </c>
      <c r="O58" s="10">
        <v>54356.534113212525</v>
      </c>
      <c r="P58" s="11" t="str">
        <f t="shared" si="5"/>
        <v>0</v>
      </c>
      <c r="Q58" s="11" t="str">
        <f t="shared" si="6"/>
        <v>1</v>
      </c>
      <c r="R58" s="12" t="str">
        <f t="shared" si="7"/>
        <v>ไม่ผ่าน</v>
      </c>
      <c r="S58" s="13">
        <v>0</v>
      </c>
    </row>
    <row r="59" spans="1:19" s="13" customFormat="1" ht="19.899999999999999" customHeight="1" x14ac:dyDescent="0.55000000000000004">
      <c r="A59" s="7" t="s">
        <v>36</v>
      </c>
      <c r="B59" s="8" t="s">
        <v>137</v>
      </c>
      <c r="C59" s="7" t="s">
        <v>156</v>
      </c>
      <c r="D59" s="9" t="s">
        <v>157</v>
      </c>
      <c r="E59" s="7" t="s">
        <v>22</v>
      </c>
      <c r="F59" s="60">
        <v>5</v>
      </c>
      <c r="G59" s="60" t="s">
        <v>25</v>
      </c>
      <c r="H59" s="10">
        <f>Data!E133</f>
        <v>8378549.5800000001</v>
      </c>
      <c r="I59" s="10">
        <f>Data!F133</f>
        <v>7624</v>
      </c>
      <c r="J59" s="10">
        <f t="shared" si="2"/>
        <v>1098.9703016789088</v>
      </c>
      <c r="K59" s="10">
        <v>796.11684013103991</v>
      </c>
      <c r="L59" s="10">
        <f>Data!C134</f>
        <v>938655.06</v>
      </c>
      <c r="M59" s="10">
        <f>Data!F134</f>
        <v>85.24</v>
      </c>
      <c r="N59" s="10">
        <f t="shared" si="3"/>
        <v>11011.908259033318</v>
      </c>
      <c r="O59" s="10">
        <v>46732.927625873301</v>
      </c>
      <c r="P59" s="11" t="str">
        <f t="shared" si="5"/>
        <v>0</v>
      </c>
      <c r="Q59" s="11" t="str">
        <f t="shared" si="6"/>
        <v>1</v>
      </c>
      <c r="R59" s="12" t="str">
        <f t="shared" si="7"/>
        <v>ไม่ผ่าน</v>
      </c>
      <c r="S59" s="13">
        <v>0</v>
      </c>
    </row>
    <row r="60" spans="1:19" s="13" customFormat="1" ht="19.899999999999999" customHeight="1" x14ac:dyDescent="0.55000000000000004">
      <c r="A60" s="7" t="s">
        <v>36</v>
      </c>
      <c r="B60" s="8" t="s">
        <v>137</v>
      </c>
      <c r="C60" s="7" t="s">
        <v>158</v>
      </c>
      <c r="D60" s="9" t="s">
        <v>159</v>
      </c>
      <c r="E60" s="7" t="s">
        <v>22</v>
      </c>
      <c r="F60" s="60">
        <v>6</v>
      </c>
      <c r="G60" s="60" t="s">
        <v>26</v>
      </c>
      <c r="H60" s="10">
        <f>Data!E135</f>
        <v>7261264.96</v>
      </c>
      <c r="I60" s="10">
        <f>Data!F135</f>
        <v>9584</v>
      </c>
      <c r="J60" s="10">
        <f t="shared" si="2"/>
        <v>757.64450751252082</v>
      </c>
      <c r="K60" s="10">
        <v>720.97779130402637</v>
      </c>
      <c r="L60" s="10">
        <f>Data!C136</f>
        <v>2432124.58</v>
      </c>
      <c r="M60" s="10">
        <f>Data!F136</f>
        <v>138.12</v>
      </c>
      <c r="N60" s="10">
        <f t="shared" si="3"/>
        <v>17608.779177526787</v>
      </c>
      <c r="O60" s="10">
        <v>37595.7640987907</v>
      </c>
      <c r="P60" s="11" t="str">
        <f t="shared" si="5"/>
        <v>0</v>
      </c>
      <c r="Q60" s="11" t="str">
        <f t="shared" si="6"/>
        <v>1</v>
      </c>
      <c r="R60" s="12" t="str">
        <f t="shared" si="7"/>
        <v>ไม่ผ่าน</v>
      </c>
      <c r="S60" s="13">
        <v>0</v>
      </c>
    </row>
    <row r="61" spans="1:19" s="13" customFormat="1" ht="19.899999999999999" customHeight="1" x14ac:dyDescent="0.55000000000000004">
      <c r="A61" s="7" t="s">
        <v>36</v>
      </c>
      <c r="B61" s="8" t="s">
        <v>137</v>
      </c>
      <c r="C61" s="7" t="s">
        <v>160</v>
      </c>
      <c r="D61" s="9" t="s">
        <v>161</v>
      </c>
      <c r="E61" s="7" t="s">
        <v>22</v>
      </c>
      <c r="F61" s="60">
        <v>5</v>
      </c>
      <c r="G61" s="60" t="s">
        <v>25</v>
      </c>
      <c r="H61" s="10">
        <f>Data!E137</f>
        <v>5838841.3300000001</v>
      </c>
      <c r="I61" s="10">
        <f>Data!F137</f>
        <v>6522</v>
      </c>
      <c r="J61" s="10">
        <f t="shared" si="2"/>
        <v>895.25319380558108</v>
      </c>
      <c r="K61" s="10">
        <v>796.11684013103991</v>
      </c>
      <c r="L61" s="10">
        <f>Data!C138</f>
        <v>1004511.24</v>
      </c>
      <c r="M61" s="10">
        <f>Data!F138</f>
        <v>55.99</v>
      </c>
      <c r="N61" s="10">
        <f t="shared" si="3"/>
        <v>17940.904447222718</v>
      </c>
      <c r="O61" s="10">
        <v>46732.927625873301</v>
      </c>
      <c r="P61" s="11" t="str">
        <f t="shared" si="5"/>
        <v>0</v>
      </c>
      <c r="Q61" s="11" t="str">
        <f t="shared" si="6"/>
        <v>1</v>
      </c>
      <c r="R61" s="12" t="str">
        <f t="shared" si="7"/>
        <v>ไม่ผ่าน</v>
      </c>
      <c r="S61" s="13">
        <v>0</v>
      </c>
    </row>
    <row r="62" spans="1:19" s="13" customFormat="1" ht="19.899999999999999" customHeight="1" x14ac:dyDescent="0.55000000000000004">
      <c r="A62" s="7" t="s">
        <v>36</v>
      </c>
      <c r="B62" s="8" t="s">
        <v>162</v>
      </c>
      <c r="C62" s="7" t="s">
        <v>163</v>
      </c>
      <c r="D62" s="9" t="s">
        <v>164</v>
      </c>
      <c r="E62" s="7" t="s">
        <v>30</v>
      </c>
      <c r="F62" s="60">
        <v>16</v>
      </c>
      <c r="G62" s="60" t="s">
        <v>33</v>
      </c>
      <c r="H62" s="10">
        <f>Data!E142</f>
        <v>20998140.420000002</v>
      </c>
      <c r="I62" s="10">
        <f>Data!F142</f>
        <v>33590</v>
      </c>
      <c r="J62" s="10">
        <f t="shared" si="2"/>
        <v>625.13070616254845</v>
      </c>
      <c r="K62" s="10">
        <v>1106.2062967732959</v>
      </c>
      <c r="L62" s="10">
        <f>Data!C143</f>
        <v>36458364.359999999</v>
      </c>
      <c r="M62" s="10">
        <f>Data!F143</f>
        <v>2034.6</v>
      </c>
      <c r="N62" s="10">
        <f t="shared" si="3"/>
        <v>17919.180359775877</v>
      </c>
      <c r="O62" s="10">
        <v>21436.930312290631</v>
      </c>
      <c r="P62" s="11" t="str">
        <f t="shared" si="5"/>
        <v>1</v>
      </c>
      <c r="Q62" s="11" t="str">
        <f t="shared" si="6"/>
        <v>1</v>
      </c>
      <c r="R62" s="12" t="str">
        <f t="shared" si="7"/>
        <v>ผ่าน</v>
      </c>
      <c r="S62" s="13">
        <v>0</v>
      </c>
    </row>
    <row r="63" spans="1:19" s="13" customFormat="1" ht="19.899999999999999" customHeight="1" x14ac:dyDescent="0.55000000000000004">
      <c r="A63" s="7" t="s">
        <v>36</v>
      </c>
      <c r="B63" s="8" t="s">
        <v>162</v>
      </c>
      <c r="C63" s="7" t="s">
        <v>165</v>
      </c>
      <c r="D63" s="9" t="s">
        <v>166</v>
      </c>
      <c r="E63" s="7" t="s">
        <v>30</v>
      </c>
      <c r="F63" s="60">
        <v>14</v>
      </c>
      <c r="G63" s="60" t="s">
        <v>167</v>
      </c>
      <c r="H63" s="10">
        <f>Data!E144</f>
        <v>15112012.380000001</v>
      </c>
      <c r="I63" s="10">
        <f>Data!F144</f>
        <v>8454</v>
      </c>
      <c r="J63" s="10">
        <f t="shared" si="2"/>
        <v>1787.5576508161819</v>
      </c>
      <c r="K63" s="10">
        <v>917.01688012310251</v>
      </c>
      <c r="L63" s="10">
        <f>Data!C145</f>
        <v>15108749.73</v>
      </c>
      <c r="M63" s="10">
        <f>Data!F145</f>
        <v>460.3</v>
      </c>
      <c r="N63" s="10">
        <f t="shared" si="3"/>
        <v>32823.701346947644</v>
      </c>
      <c r="O63" s="10">
        <v>28939.364966820503</v>
      </c>
      <c r="P63" s="11" t="str">
        <f t="shared" si="5"/>
        <v>0</v>
      </c>
      <c r="Q63" s="11" t="str">
        <f t="shared" si="6"/>
        <v>0</v>
      </c>
      <c r="R63" s="12" t="str">
        <f t="shared" si="7"/>
        <v>ไม่ผ่าน</v>
      </c>
      <c r="S63" s="13">
        <v>0</v>
      </c>
    </row>
    <row r="64" spans="1:19" s="13" customFormat="1" ht="19.899999999999999" customHeight="1" x14ac:dyDescent="0.55000000000000004">
      <c r="A64" s="7" t="s">
        <v>36</v>
      </c>
      <c r="B64" s="8" t="s">
        <v>162</v>
      </c>
      <c r="C64" s="7" t="s">
        <v>168</v>
      </c>
      <c r="D64" s="9" t="s">
        <v>169</v>
      </c>
      <c r="E64" s="7" t="s">
        <v>22</v>
      </c>
      <c r="F64" s="60">
        <v>5</v>
      </c>
      <c r="G64" s="60" t="s">
        <v>25</v>
      </c>
      <c r="H64" s="10">
        <f>Data!E146</f>
        <v>3757079.57</v>
      </c>
      <c r="I64" s="10">
        <f>Data!F146</f>
        <v>6407</v>
      </c>
      <c r="J64" s="10">
        <f t="shared" si="2"/>
        <v>586.40230529108783</v>
      </c>
      <c r="K64" s="10">
        <v>796.11684013103991</v>
      </c>
      <c r="L64" s="10">
        <f>Data!C147</f>
        <v>1657962.79</v>
      </c>
      <c r="M64" s="10">
        <f>Data!F147</f>
        <v>146.25</v>
      </c>
      <c r="N64" s="10">
        <f t="shared" si="3"/>
        <v>11336.49770940171</v>
      </c>
      <c r="O64" s="10">
        <v>46732.927625873301</v>
      </c>
      <c r="P64" s="11" t="str">
        <f t="shared" si="5"/>
        <v>1</v>
      </c>
      <c r="Q64" s="11" t="str">
        <f t="shared" si="6"/>
        <v>1</v>
      </c>
      <c r="R64" s="12" t="str">
        <f t="shared" si="7"/>
        <v>ผ่าน</v>
      </c>
      <c r="S64" s="13">
        <v>0</v>
      </c>
    </row>
    <row r="65" spans="1:19" s="13" customFormat="1" ht="19.899999999999999" customHeight="1" x14ac:dyDescent="0.55000000000000004">
      <c r="A65" s="7" t="s">
        <v>36</v>
      </c>
      <c r="B65" s="8" t="s">
        <v>162</v>
      </c>
      <c r="C65" s="7" t="s">
        <v>170</v>
      </c>
      <c r="D65" s="9" t="s">
        <v>171</v>
      </c>
      <c r="E65" s="7" t="s">
        <v>22</v>
      </c>
      <c r="F65" s="60">
        <v>5</v>
      </c>
      <c r="G65" s="60" t="s">
        <v>25</v>
      </c>
      <c r="H65" s="10">
        <f>Data!E148</f>
        <v>4752199.72</v>
      </c>
      <c r="I65" s="10">
        <f>Data!F148</f>
        <v>4692</v>
      </c>
      <c r="J65" s="10">
        <f t="shared" si="2"/>
        <v>1012.8302898550725</v>
      </c>
      <c r="K65" s="10">
        <v>796.11684013103991</v>
      </c>
      <c r="L65" s="10">
        <f>Data!C149</f>
        <v>1372136.23</v>
      </c>
      <c r="M65" s="10">
        <f>Data!F149</f>
        <v>58.77</v>
      </c>
      <c r="N65" s="10">
        <f t="shared" si="3"/>
        <v>23347.562191594348</v>
      </c>
      <c r="O65" s="10">
        <v>46732.927625873301</v>
      </c>
      <c r="P65" s="11" t="str">
        <f t="shared" si="5"/>
        <v>0</v>
      </c>
      <c r="Q65" s="11" t="str">
        <f t="shared" si="6"/>
        <v>1</v>
      </c>
      <c r="R65" s="12" t="str">
        <f t="shared" si="7"/>
        <v>ไม่ผ่าน</v>
      </c>
      <c r="S65" s="13">
        <v>0</v>
      </c>
    </row>
    <row r="66" spans="1:19" s="13" customFormat="1" ht="19.899999999999999" customHeight="1" x14ac:dyDescent="0.55000000000000004">
      <c r="A66" s="7" t="s">
        <v>36</v>
      </c>
      <c r="B66" s="8" t="s">
        <v>162</v>
      </c>
      <c r="C66" s="7" t="s">
        <v>172</v>
      </c>
      <c r="D66" s="9" t="s">
        <v>173</v>
      </c>
      <c r="E66" s="7" t="s">
        <v>22</v>
      </c>
      <c r="F66" s="60">
        <v>2</v>
      </c>
      <c r="G66" s="60" t="s">
        <v>29</v>
      </c>
      <c r="H66" s="10">
        <f>Data!E150</f>
        <v>3896290.68</v>
      </c>
      <c r="I66" s="10">
        <f>Data!F150</f>
        <v>4168</v>
      </c>
      <c r="J66" s="10">
        <f t="shared" si="2"/>
        <v>934.81062380038395</v>
      </c>
      <c r="K66" s="10">
        <v>969.02064498915729</v>
      </c>
      <c r="L66" s="10">
        <f>Data!C151</f>
        <v>1138369.1499999999</v>
      </c>
      <c r="M66" s="10">
        <f>Data!F151</f>
        <v>34.92</v>
      </c>
      <c r="N66" s="10">
        <f t="shared" si="3"/>
        <v>32599.345647193582</v>
      </c>
      <c r="O66" s="10">
        <v>54356.534113212525</v>
      </c>
      <c r="P66" s="11" t="str">
        <f t="shared" si="5"/>
        <v>1</v>
      </c>
      <c r="Q66" s="11" t="str">
        <f t="shared" si="6"/>
        <v>1</v>
      </c>
      <c r="R66" s="12" t="str">
        <f t="shared" si="7"/>
        <v>ผ่าน</v>
      </c>
      <c r="S66" s="13">
        <v>0</v>
      </c>
    </row>
    <row r="67" spans="1:19" s="13" customFormat="1" ht="19.899999999999999" customHeight="1" x14ac:dyDescent="0.55000000000000004">
      <c r="A67" s="7" t="s">
        <v>36</v>
      </c>
      <c r="B67" s="8" t="s">
        <v>162</v>
      </c>
      <c r="C67" s="7" t="s">
        <v>174</v>
      </c>
      <c r="D67" s="9" t="s">
        <v>175</v>
      </c>
      <c r="E67" s="7" t="s">
        <v>22</v>
      </c>
      <c r="F67" s="60">
        <v>5</v>
      </c>
      <c r="G67" s="60" t="s">
        <v>25</v>
      </c>
      <c r="H67" s="10">
        <f>Data!E152</f>
        <v>4688183.5</v>
      </c>
      <c r="I67" s="10">
        <f>Data!F152</f>
        <v>4767</v>
      </c>
      <c r="J67" s="10">
        <f t="shared" si="2"/>
        <v>983.46622613803231</v>
      </c>
      <c r="K67" s="10">
        <v>796.11684013103991</v>
      </c>
      <c r="L67" s="10">
        <f>Data!C153</f>
        <v>1749848.54</v>
      </c>
      <c r="M67" s="10">
        <f>Data!F153</f>
        <v>71.66</v>
      </c>
      <c r="N67" s="10">
        <f t="shared" si="3"/>
        <v>24418.76276862964</v>
      </c>
      <c r="O67" s="10">
        <v>46732.927625873301</v>
      </c>
      <c r="P67" s="11" t="str">
        <f t="shared" si="5"/>
        <v>0</v>
      </c>
      <c r="Q67" s="11" t="str">
        <f t="shared" si="6"/>
        <v>1</v>
      </c>
      <c r="R67" s="12" t="str">
        <f t="shared" si="7"/>
        <v>ไม่ผ่าน</v>
      </c>
      <c r="S67" s="13">
        <v>0</v>
      </c>
    </row>
    <row r="68" spans="1:19" s="13" customFormat="1" ht="19.899999999999999" customHeight="1" x14ac:dyDescent="0.55000000000000004">
      <c r="A68" s="7" t="s">
        <v>36</v>
      </c>
      <c r="B68" s="8" t="s">
        <v>176</v>
      </c>
      <c r="C68" s="7" t="s">
        <v>177</v>
      </c>
      <c r="D68" s="9" t="s">
        <v>178</v>
      </c>
      <c r="E68" s="7" t="s">
        <v>30</v>
      </c>
      <c r="F68" s="60">
        <v>16</v>
      </c>
      <c r="G68" s="60" t="s">
        <v>33</v>
      </c>
      <c r="H68" s="10">
        <f>Data!E157</f>
        <v>20263619.73</v>
      </c>
      <c r="I68" s="10">
        <f>Data!F157</f>
        <v>28560</v>
      </c>
      <c r="J68" s="10">
        <f t="shared" ref="J68:J74" si="8">H68/I68</f>
        <v>709.5104947478992</v>
      </c>
      <c r="K68" s="10">
        <v>1106.2062967732959</v>
      </c>
      <c r="L68" s="10">
        <f>Data!C158</f>
        <v>36132054.920000002</v>
      </c>
      <c r="M68" s="10">
        <f>Data!F158</f>
        <v>2377.83</v>
      </c>
      <c r="N68" s="10">
        <f t="shared" ref="N68:N74" si="9">L68/M68</f>
        <v>15195.390301241048</v>
      </c>
      <c r="O68" s="10">
        <v>21436.930312290631</v>
      </c>
      <c r="P68" s="11" t="str">
        <f t="shared" si="5"/>
        <v>1</v>
      </c>
      <c r="Q68" s="11" t="str">
        <f t="shared" si="6"/>
        <v>1</v>
      </c>
      <c r="R68" s="12" t="str">
        <f t="shared" si="7"/>
        <v>ผ่าน</v>
      </c>
      <c r="S68" s="13">
        <v>0</v>
      </c>
    </row>
    <row r="69" spans="1:19" s="13" customFormat="1" ht="19.899999999999999" customHeight="1" x14ac:dyDescent="0.55000000000000004">
      <c r="A69" s="7" t="s">
        <v>36</v>
      </c>
      <c r="B69" s="8" t="s">
        <v>176</v>
      </c>
      <c r="C69" s="7" t="s">
        <v>179</v>
      </c>
      <c r="D69" s="9" t="s">
        <v>180</v>
      </c>
      <c r="E69" s="7" t="s">
        <v>22</v>
      </c>
      <c r="F69" s="60">
        <v>5</v>
      </c>
      <c r="G69" s="60" t="s">
        <v>25</v>
      </c>
      <c r="H69" s="10">
        <f>Data!E159</f>
        <v>5244764.26</v>
      </c>
      <c r="I69" s="10">
        <f>Data!F159</f>
        <v>6011</v>
      </c>
      <c r="J69" s="10">
        <f t="shared" si="8"/>
        <v>872.52774247213438</v>
      </c>
      <c r="K69" s="10">
        <v>796.11684013103991</v>
      </c>
      <c r="L69" s="10">
        <f>Data!C160</f>
        <v>1364590.99</v>
      </c>
      <c r="M69" s="10">
        <f>Data!F160</f>
        <v>74.739999999999995</v>
      </c>
      <c r="N69" s="10">
        <f t="shared" si="9"/>
        <v>18257.840379983947</v>
      </c>
      <c r="O69" s="10">
        <v>46732.927625873301</v>
      </c>
      <c r="P69" s="11" t="str">
        <f t="shared" si="5"/>
        <v>0</v>
      </c>
      <c r="Q69" s="11" t="str">
        <f t="shared" si="6"/>
        <v>1</v>
      </c>
      <c r="R69" s="12" t="str">
        <f t="shared" si="7"/>
        <v>ไม่ผ่าน</v>
      </c>
      <c r="S69" s="13">
        <v>0</v>
      </c>
    </row>
    <row r="70" spans="1:19" s="13" customFormat="1" ht="19.899999999999999" customHeight="1" x14ac:dyDescent="0.55000000000000004">
      <c r="A70" s="7" t="s">
        <v>36</v>
      </c>
      <c r="B70" s="8" t="s">
        <v>176</v>
      </c>
      <c r="C70" s="7" t="s">
        <v>181</v>
      </c>
      <c r="D70" s="9" t="s">
        <v>182</v>
      </c>
      <c r="E70" s="7" t="s">
        <v>22</v>
      </c>
      <c r="F70" s="60">
        <v>5</v>
      </c>
      <c r="G70" s="60" t="s">
        <v>25</v>
      </c>
      <c r="H70" s="10">
        <f>Data!E161</f>
        <v>6556668.5599999996</v>
      </c>
      <c r="I70" s="10">
        <f>Data!F161</f>
        <v>8443</v>
      </c>
      <c r="J70" s="10">
        <f t="shared" si="8"/>
        <v>776.58042875755064</v>
      </c>
      <c r="K70" s="10">
        <v>796.11684013103991</v>
      </c>
      <c r="L70" s="10">
        <f>Data!C162</f>
        <v>2034197.81</v>
      </c>
      <c r="M70" s="10">
        <f>Data!F162</f>
        <v>133</v>
      </c>
      <c r="N70" s="10">
        <f t="shared" si="9"/>
        <v>15294.720375939851</v>
      </c>
      <c r="O70" s="10">
        <v>46732.927625873301</v>
      </c>
      <c r="P70" s="11" t="str">
        <f t="shared" si="5"/>
        <v>1</v>
      </c>
      <c r="Q70" s="11" t="str">
        <f t="shared" si="6"/>
        <v>1</v>
      </c>
      <c r="R70" s="12" t="str">
        <f t="shared" si="7"/>
        <v>ผ่าน</v>
      </c>
      <c r="S70" s="13">
        <v>0</v>
      </c>
    </row>
    <row r="71" spans="1:19" s="13" customFormat="1" ht="19.899999999999999" customHeight="1" x14ac:dyDescent="0.55000000000000004">
      <c r="A71" s="7" t="s">
        <v>36</v>
      </c>
      <c r="B71" s="8" t="s">
        <v>176</v>
      </c>
      <c r="C71" s="7" t="s">
        <v>183</v>
      </c>
      <c r="D71" s="9" t="s">
        <v>184</v>
      </c>
      <c r="E71" s="7" t="s">
        <v>22</v>
      </c>
      <c r="F71" s="60">
        <v>6</v>
      </c>
      <c r="G71" s="60" t="s">
        <v>26</v>
      </c>
      <c r="H71" s="10">
        <f>Data!E163</f>
        <v>10542644.560000001</v>
      </c>
      <c r="I71" s="10">
        <f>Data!F163</f>
        <v>11905</v>
      </c>
      <c r="J71" s="10">
        <f t="shared" si="8"/>
        <v>885.56443175136496</v>
      </c>
      <c r="K71" s="10">
        <v>720.97779130402637</v>
      </c>
      <c r="L71" s="10">
        <f>Data!C164</f>
        <v>3152114.52</v>
      </c>
      <c r="M71" s="10">
        <f>Data!F164</f>
        <v>170.9</v>
      </c>
      <c r="N71" s="10">
        <f t="shared" si="9"/>
        <v>18444.204330017554</v>
      </c>
      <c r="O71" s="10">
        <v>37595.7640987907</v>
      </c>
      <c r="P71" s="11" t="str">
        <f t="shared" si="5"/>
        <v>0</v>
      </c>
      <c r="Q71" s="11" t="str">
        <f t="shared" si="6"/>
        <v>1</v>
      </c>
      <c r="R71" s="12" t="str">
        <f t="shared" si="7"/>
        <v>ไม่ผ่าน</v>
      </c>
      <c r="S71" s="13">
        <v>0</v>
      </c>
    </row>
    <row r="72" spans="1:19" s="13" customFormat="1" ht="19.899999999999999" customHeight="1" x14ac:dyDescent="0.55000000000000004">
      <c r="A72" s="7" t="s">
        <v>36</v>
      </c>
      <c r="B72" s="8" t="s">
        <v>176</v>
      </c>
      <c r="C72" s="7" t="s">
        <v>185</v>
      </c>
      <c r="D72" s="9" t="s">
        <v>186</v>
      </c>
      <c r="E72" s="7" t="s">
        <v>22</v>
      </c>
      <c r="F72" s="60">
        <v>5</v>
      </c>
      <c r="G72" s="60" t="s">
        <v>25</v>
      </c>
      <c r="H72" s="10">
        <f>Data!E165</f>
        <v>5404011.04</v>
      </c>
      <c r="I72" s="10">
        <f>Data!F165</f>
        <v>7303</v>
      </c>
      <c r="J72" s="10">
        <f t="shared" si="8"/>
        <v>739.97138710119134</v>
      </c>
      <c r="K72" s="10">
        <v>796.11684013103991</v>
      </c>
      <c r="L72" s="10">
        <f>Data!C166</f>
        <v>1592794.12</v>
      </c>
      <c r="M72" s="10">
        <f>Data!F166</f>
        <v>123.37</v>
      </c>
      <c r="N72" s="10">
        <f t="shared" si="9"/>
        <v>12910.708600145903</v>
      </c>
      <c r="O72" s="10">
        <v>46732.927625873301</v>
      </c>
      <c r="P72" s="11" t="str">
        <f t="shared" si="5"/>
        <v>1</v>
      </c>
      <c r="Q72" s="11" t="str">
        <f t="shared" si="6"/>
        <v>1</v>
      </c>
      <c r="R72" s="12" t="str">
        <f t="shared" si="7"/>
        <v>ผ่าน</v>
      </c>
      <c r="S72" s="13">
        <v>0</v>
      </c>
    </row>
    <row r="73" spans="1:19" s="13" customFormat="1" ht="19.899999999999999" customHeight="1" x14ac:dyDescent="0.55000000000000004">
      <c r="A73" s="7" t="s">
        <v>36</v>
      </c>
      <c r="B73" s="8" t="s">
        <v>176</v>
      </c>
      <c r="C73" s="7" t="s">
        <v>187</v>
      </c>
      <c r="D73" s="9" t="s">
        <v>188</v>
      </c>
      <c r="E73" s="7" t="s">
        <v>22</v>
      </c>
      <c r="F73" s="60">
        <v>9</v>
      </c>
      <c r="G73" s="60" t="s">
        <v>28</v>
      </c>
      <c r="H73" s="10">
        <f>Data!E167</f>
        <v>10783166.689999999</v>
      </c>
      <c r="I73" s="10">
        <f>Data!F167</f>
        <v>997</v>
      </c>
      <c r="J73" s="10">
        <f t="shared" si="8"/>
        <v>10815.613530591774</v>
      </c>
      <c r="K73" s="10">
        <v>770.25874349974765</v>
      </c>
      <c r="L73" s="10">
        <f>Data!C168</f>
        <v>7985726.04</v>
      </c>
      <c r="M73" s="10">
        <f>Data!F168</f>
        <v>332</v>
      </c>
      <c r="N73" s="10">
        <f t="shared" si="9"/>
        <v>24053.391686746989</v>
      </c>
      <c r="O73" s="10">
        <v>43807.247082929032</v>
      </c>
      <c r="P73" s="11" t="str">
        <f t="shared" si="5"/>
        <v>0</v>
      </c>
      <c r="Q73" s="11" t="str">
        <f t="shared" si="6"/>
        <v>1</v>
      </c>
      <c r="R73" s="12" t="str">
        <f t="shared" si="7"/>
        <v>ไม่ผ่าน</v>
      </c>
      <c r="S73" s="13">
        <v>0</v>
      </c>
    </row>
    <row r="74" spans="1:19" s="13" customFormat="1" ht="19.899999999999999" customHeight="1" x14ac:dyDescent="0.55000000000000004">
      <c r="A74" s="7" t="s">
        <v>36</v>
      </c>
      <c r="B74" s="8" t="s">
        <v>176</v>
      </c>
      <c r="C74" s="7" t="s">
        <v>189</v>
      </c>
      <c r="D74" s="9" t="s">
        <v>190</v>
      </c>
      <c r="E74" s="7" t="s">
        <v>22</v>
      </c>
      <c r="F74" s="60">
        <v>2</v>
      </c>
      <c r="G74" s="60" t="s">
        <v>29</v>
      </c>
      <c r="H74" s="10">
        <f>Data!E169</f>
        <v>4845462.07</v>
      </c>
      <c r="I74" s="10">
        <f>Data!F169</f>
        <v>4670</v>
      </c>
      <c r="J74" s="10">
        <f t="shared" si="8"/>
        <v>1037.5721777301928</v>
      </c>
      <c r="K74" s="10">
        <v>969.02064498915729</v>
      </c>
      <c r="L74" s="10">
        <f>Data!C170</f>
        <v>1135579.44</v>
      </c>
      <c r="M74" s="10">
        <f>Data!F170</f>
        <v>24.2</v>
      </c>
      <c r="N74" s="10">
        <f t="shared" si="9"/>
        <v>46924.770247933884</v>
      </c>
      <c r="O74" s="10">
        <v>54356.534113212525</v>
      </c>
      <c r="P74" s="11" t="str">
        <f t="shared" si="5"/>
        <v>0</v>
      </c>
      <c r="Q74" s="11" t="str">
        <f t="shared" si="6"/>
        <v>1</v>
      </c>
      <c r="R74" s="12" t="str">
        <f t="shared" si="7"/>
        <v>ไม่ผ่าน</v>
      </c>
      <c r="S74" s="13">
        <v>0</v>
      </c>
    </row>
    <row r="75" spans="1:19" ht="24" customHeight="1" x14ac:dyDescent="0.2">
      <c r="A75" s="14"/>
      <c r="C75" s="14"/>
    </row>
    <row r="76" spans="1:19" ht="24" customHeight="1" x14ac:dyDescent="0.2">
      <c r="A76" s="14"/>
      <c r="C76" s="14"/>
    </row>
    <row r="77" spans="1:19" ht="24" customHeight="1" x14ac:dyDescent="0.2">
      <c r="A77" s="14"/>
      <c r="C77" s="14"/>
    </row>
    <row r="78" spans="1:19" ht="24" customHeight="1" x14ac:dyDescent="0.2">
      <c r="A78" s="14"/>
      <c r="C78" s="14"/>
      <c r="P78" s="15"/>
      <c r="Q78" s="15"/>
      <c r="R78" s="15"/>
    </row>
    <row r="79" spans="1:19" ht="24" customHeight="1" x14ac:dyDescent="0.2">
      <c r="A79" s="14"/>
      <c r="C79" s="14"/>
    </row>
    <row r="80" spans="1:19" ht="24" customHeight="1" x14ac:dyDescent="0.2">
      <c r="A80" s="14"/>
      <c r="C80" s="14"/>
    </row>
    <row r="81" spans="1:3" ht="24" customHeight="1" x14ac:dyDescent="0.2">
      <c r="A81" s="14"/>
      <c r="C81" s="14"/>
    </row>
    <row r="82" spans="1:3" ht="24" customHeight="1" x14ac:dyDescent="0.2">
      <c r="A82" s="14"/>
      <c r="C82" s="14"/>
    </row>
    <row r="83" spans="1:3" ht="24" customHeight="1" x14ac:dyDescent="0.2">
      <c r="A83" s="14"/>
      <c r="C83" s="14"/>
    </row>
  </sheetData>
  <autoFilter ref="A2:S74" xr:uid="{00000000-0001-0000-0700-000000000000}"/>
  <mergeCells count="2">
    <mergeCell ref="H1:K1"/>
    <mergeCell ref="L1:O1"/>
  </mergeCells>
  <conditionalFormatting sqref="P3:Q74">
    <cfRule type="containsText" dxfId="3" priority="1" operator="containsText" text="ไม่ผ่าน">
      <formula>NOT(ISERROR(SEARCH("ไม่ผ่าน",P3)))</formula>
    </cfRule>
    <cfRule type="containsText" dxfId="2" priority="2" operator="containsText" text="ผ่าน">
      <formula>NOT(ISERROR(SEARCH("ผ่าน",P3)))</formula>
    </cfRule>
    <cfRule type="containsText" dxfId="1" priority="3" operator="containsText" text="ไม่ผ่าน">
      <formula>NOT(ISERROR(SEARCH("ไม่ผ่าน",P3)))</formula>
    </cfRule>
    <cfRule type="expression" dxfId="0" priority="4">
      <formula>"ไม่ผ่าน"</formula>
    </cfRule>
  </conditionalFormatting>
  <pageMargins left="0.21" right="0.23622047244094491" top="0.51181102362204722" bottom="0.19685039370078741" header="0.31496062992125984" footer="0"/>
  <pageSetup paperSize="9" scale="60" orientation="landscape" r:id="rId1"/>
  <headerFooter>
    <oddHeader>&amp;C&amp;"TH SarabunPSK,Bold"&amp;18ผลการประเมินต้นทุนหน่วยบริการแบบ Quick Method ไตรมาส 4/2563</oddHeader>
    <oddFooter>&amp;R&amp;"TH SarabunPSK,ธรรมดา"&amp;12&amp;N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9ACC-B1BD-4A38-B6E8-0DCBB66D7B6F}">
  <sheetPr>
    <tabColor rgb="FF00F600"/>
  </sheetPr>
  <dimension ref="A1:S34"/>
  <sheetViews>
    <sheetView showGridLines="0" topLeftCell="A13" zoomScale="70" zoomScaleNormal="70" workbookViewId="0">
      <selection activeCell="J34" sqref="J34:K34"/>
    </sheetView>
  </sheetViews>
  <sheetFormatPr defaultRowHeight="14.25" x14ac:dyDescent="0.2"/>
  <cols>
    <col min="1" max="1" width="20.875" customWidth="1"/>
    <col min="2" max="2" width="16.625" customWidth="1"/>
    <col min="3" max="3" width="10.125" customWidth="1"/>
    <col min="4" max="4" width="16" customWidth="1"/>
    <col min="5" max="5" width="19.25" customWidth="1"/>
    <col min="6" max="6" width="10.125" customWidth="1"/>
    <col min="7" max="7" width="10.375" customWidth="1"/>
    <col min="8" max="8" width="10.625" customWidth="1"/>
  </cols>
  <sheetData>
    <row r="1" spans="1:19" ht="33" x14ac:dyDescent="0.75">
      <c r="A1" s="37" t="s">
        <v>283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9" ht="33" x14ac:dyDescent="0.75">
      <c r="A2" s="37" t="s">
        <v>282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9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24" customHeight="1" x14ac:dyDescent="0.2">
      <c r="D23" s="38" t="s">
        <v>1</v>
      </c>
      <c r="E23" s="50" t="s">
        <v>279</v>
      </c>
      <c r="F23" s="41" t="s">
        <v>276</v>
      </c>
      <c r="G23" s="42"/>
      <c r="H23" s="42"/>
      <c r="I23" s="42"/>
      <c r="J23" s="42"/>
      <c r="K23" s="43"/>
    </row>
    <row r="24" spans="1:19" ht="24" x14ac:dyDescent="0.2">
      <c r="D24" s="39"/>
      <c r="E24" s="51"/>
      <c r="F24" s="44" t="s">
        <v>202</v>
      </c>
      <c r="G24" s="45"/>
      <c r="H24" s="46" t="s">
        <v>203</v>
      </c>
      <c r="I24" s="47"/>
      <c r="J24" s="48" t="s">
        <v>281</v>
      </c>
      <c r="K24" s="49"/>
    </row>
    <row r="25" spans="1:19" ht="24" x14ac:dyDescent="0.2">
      <c r="D25" s="40"/>
      <c r="E25" s="52"/>
      <c r="F25" s="25" t="s">
        <v>277</v>
      </c>
      <c r="G25" s="26" t="s">
        <v>278</v>
      </c>
      <c r="H25" s="25" t="s">
        <v>277</v>
      </c>
      <c r="I25" s="26" t="s">
        <v>278</v>
      </c>
      <c r="J25" s="25" t="s">
        <v>277</v>
      </c>
      <c r="K25" s="26" t="s">
        <v>278</v>
      </c>
    </row>
    <row r="26" spans="1:19" ht="24" x14ac:dyDescent="0.2">
      <c r="D26" s="24" t="s">
        <v>37</v>
      </c>
      <c r="E26" s="23">
        <v>4</v>
      </c>
      <c r="F26" s="23">
        <f>COUNTIF('Quick Method '!$P$3:$P$6,"1")</f>
        <v>2</v>
      </c>
      <c r="G26" s="23">
        <f>COUNTIF('Quick Method '!$P$3:$P$6,"0")</f>
        <v>2</v>
      </c>
      <c r="H26" s="23">
        <f>COUNTIF('Quick Method '!$Q$3:$Q$6,"1")</f>
        <v>2</v>
      </c>
      <c r="I26" s="23">
        <f>COUNTIF('Quick Method '!$Q$3:$Q$6,"0")</f>
        <v>2</v>
      </c>
      <c r="J26" s="23">
        <f>COUNTIF('Quick Method '!$R$3:$R$6,"ผ่าน")</f>
        <v>0</v>
      </c>
      <c r="K26" s="23">
        <f>COUNTIF('Quick Method '!$R$3:$R$6,"ไม่ผ่าน")</f>
        <v>4</v>
      </c>
    </row>
    <row r="27" spans="1:19" ht="24" x14ac:dyDescent="0.2">
      <c r="D27" s="24" t="s">
        <v>46</v>
      </c>
      <c r="E27" s="23">
        <v>8</v>
      </c>
      <c r="F27" s="23">
        <f>COUNTIF('Quick Method '!$P$7:$P$14,"1")</f>
        <v>4</v>
      </c>
      <c r="G27" s="23">
        <f>COUNTIF('Quick Method '!$P$7:$P$14,"0")</f>
        <v>4</v>
      </c>
      <c r="H27" s="23">
        <f>COUNTIF('Quick Method '!$Q$7:$Q$14,"1")</f>
        <v>5</v>
      </c>
      <c r="I27" s="23">
        <f>COUNTIF('Quick Method '!$Q$7:$Q$14,"0")</f>
        <v>3</v>
      </c>
      <c r="J27" s="23">
        <f>COUNTIF('Quick Method '!$R$7:$R$14,"ผ่าน")</f>
        <v>3</v>
      </c>
      <c r="K27" s="23">
        <f>COUNTIF('Quick Method '!$R$7:$R$14,"ไม่ผ่าน")</f>
        <v>5</v>
      </c>
    </row>
    <row r="28" spans="1:19" ht="24" x14ac:dyDescent="0.2">
      <c r="D28" s="24" t="s">
        <v>64</v>
      </c>
      <c r="E28" s="23">
        <v>8</v>
      </c>
      <c r="F28" s="23">
        <f>COUNTIF('Quick Method '!$P$15:$P$22,"1")</f>
        <v>2</v>
      </c>
      <c r="G28" s="23">
        <f>COUNTIF('Quick Method '!$P$15:$P$22,"0")</f>
        <v>6</v>
      </c>
      <c r="H28" s="23">
        <f>COUNTIF('Quick Method '!$Q$15:$Q$22,"1")</f>
        <v>6</v>
      </c>
      <c r="I28" s="23">
        <f>COUNTIF('Quick Method '!$Q$15:$Q$22,"0")</f>
        <v>2</v>
      </c>
      <c r="J28" s="23">
        <f>COUNTIF('Quick Method '!$R$15:$R$22,"ผ่าน")</f>
        <v>2</v>
      </c>
      <c r="K28" s="23">
        <f>COUNTIF('Quick Method '!$R$15:$R$22,"ไม่ผ่าน")</f>
        <v>6</v>
      </c>
    </row>
    <row r="29" spans="1:19" ht="24" x14ac:dyDescent="0.2">
      <c r="D29" s="24" t="s">
        <v>81</v>
      </c>
      <c r="E29" s="23">
        <v>16</v>
      </c>
      <c r="F29" s="23">
        <f>COUNTIF('Quick Method '!$P$23:$P$38,"1")</f>
        <v>8</v>
      </c>
      <c r="G29" s="23">
        <f>COUNTIF('Quick Method '!$P$23:$P$38,"0")</f>
        <v>8</v>
      </c>
      <c r="H29" s="23">
        <f>COUNTIF('Quick Method '!$Q$23:$Q$38,"1")</f>
        <v>16</v>
      </c>
      <c r="I29" s="23">
        <f>COUNTIF('Quick Method '!$Q$23:$Q$38,"0")</f>
        <v>0</v>
      </c>
      <c r="J29" s="23">
        <f>COUNTIF('Quick Method '!$R$23:$R$38,"ผ่าน")</f>
        <v>8</v>
      </c>
      <c r="K29" s="23">
        <f>COUNTIF('Quick Method '!$R$23:$R$38,"ไม่ผ่าน")</f>
        <v>8</v>
      </c>
    </row>
    <row r="30" spans="1:19" ht="24" x14ac:dyDescent="0.2">
      <c r="D30" s="24" t="s">
        <v>114</v>
      </c>
      <c r="E30" s="23">
        <v>11</v>
      </c>
      <c r="F30" s="23">
        <f>COUNTIF('Quick Method '!$P$39:$P$49,"1")</f>
        <v>7</v>
      </c>
      <c r="G30" s="23">
        <f>COUNTIF('Quick Method '!$P$39:$P$49,"0")</f>
        <v>4</v>
      </c>
      <c r="H30" s="23">
        <f>COUNTIF('Quick Method '!$Q$39:$Q$49,"1")</f>
        <v>11</v>
      </c>
      <c r="I30" s="23">
        <f>COUNTIF('Quick Method '!$Q$39:$Q$49,"0")</f>
        <v>0</v>
      </c>
      <c r="J30" s="23">
        <f>COUNTIF('Quick Method '!$R$39:$R$49,"ผ่าน")</f>
        <v>7</v>
      </c>
      <c r="K30" s="23">
        <f>COUNTIF('Quick Method '!$R$39:$R$49,"ไม่ผ่าน")</f>
        <v>4</v>
      </c>
    </row>
    <row r="31" spans="1:19" ht="24" x14ac:dyDescent="0.2">
      <c r="D31" s="24" t="s">
        <v>137</v>
      </c>
      <c r="E31" s="23">
        <v>12</v>
      </c>
      <c r="F31" s="23">
        <f>COUNTIF('Quick Method '!$P$50:$P$61,"1")</f>
        <v>4</v>
      </c>
      <c r="G31" s="23">
        <f>COUNTIF('Quick Method '!$P$50:$P$61,"0")</f>
        <v>8</v>
      </c>
      <c r="H31" s="23">
        <f>COUNTIF('Quick Method '!$Q$50:$Q$61,"1")</f>
        <v>10</v>
      </c>
      <c r="I31" s="23">
        <f>COUNTIF('Quick Method '!$Q$50:$Q$61,"0")</f>
        <v>2</v>
      </c>
      <c r="J31" s="23">
        <f>COUNTIF('Quick Method '!$R$50:$R$61,"ผ่าน")</f>
        <v>4</v>
      </c>
      <c r="K31" s="23">
        <f>COUNTIF('Quick Method '!$R$50:$R$61,"ไม่ผ่าน")</f>
        <v>8</v>
      </c>
    </row>
    <row r="32" spans="1:19" ht="24" x14ac:dyDescent="0.2">
      <c r="D32" s="24" t="s">
        <v>162</v>
      </c>
      <c r="E32" s="23">
        <v>6</v>
      </c>
      <c r="F32" s="23">
        <f>COUNTIF('Quick Method '!$P$62:$P$67,"1")</f>
        <v>3</v>
      </c>
      <c r="G32" s="23">
        <f>COUNTIF('Quick Method '!$P$62:$P$67,"0")</f>
        <v>3</v>
      </c>
      <c r="H32" s="23">
        <f>COUNTIF('Quick Method '!$Q$62:$Q$67,"1")</f>
        <v>5</v>
      </c>
      <c r="I32" s="23">
        <f>COUNTIF('Quick Method '!$Q$62:$Q$67,"0")</f>
        <v>1</v>
      </c>
      <c r="J32" s="23">
        <f>COUNTIF('Quick Method '!$R$62:$R$67,"ผ่าน")</f>
        <v>3</v>
      </c>
      <c r="K32" s="23">
        <f>COUNTIF('Quick Method '!$R$62:$R$67,"ไม่ผ่าน")</f>
        <v>3</v>
      </c>
    </row>
    <row r="33" spans="4:11" ht="24" x14ac:dyDescent="0.2">
      <c r="D33" s="24" t="s">
        <v>176</v>
      </c>
      <c r="E33" s="23">
        <v>7</v>
      </c>
      <c r="F33" s="23">
        <f>COUNTIF('Quick Method '!$P$68:$P$74,"1")</f>
        <v>3</v>
      </c>
      <c r="G33" s="23">
        <f>COUNTIF('Quick Method '!$P$68:$P$74,"0")</f>
        <v>4</v>
      </c>
      <c r="H33" s="23">
        <f>COUNTIF('Quick Method '!$Q$68:$Q$74,"1")</f>
        <v>7</v>
      </c>
      <c r="I33" s="23">
        <f>COUNTIF('Quick Method '!$Q$68:$Q$74,"0")</f>
        <v>0</v>
      </c>
      <c r="J33" s="23">
        <f>COUNTIF('Quick Method '!$R$68:$R$74,"ผ่าน")</f>
        <v>3</v>
      </c>
      <c r="K33" s="23">
        <f>COUNTIF('Quick Method '!$R$68:$R$74,"ไม่ผ่าน")</f>
        <v>4</v>
      </c>
    </row>
    <row r="34" spans="4:11" ht="24" x14ac:dyDescent="0.2">
      <c r="D34" s="34" t="s">
        <v>280</v>
      </c>
      <c r="E34" s="34">
        <f t="shared" ref="E34:K34" si="0">SUM(E26:E33)</f>
        <v>72</v>
      </c>
      <c r="F34" s="34">
        <f>SUM(F26:F33)</f>
        <v>33</v>
      </c>
      <c r="G34" s="34">
        <f t="shared" si="0"/>
        <v>39</v>
      </c>
      <c r="H34" s="34">
        <f t="shared" si="0"/>
        <v>62</v>
      </c>
      <c r="I34" s="34">
        <f t="shared" si="0"/>
        <v>10</v>
      </c>
      <c r="J34" s="34">
        <f t="shared" si="0"/>
        <v>30</v>
      </c>
      <c r="K34" s="34">
        <f t="shared" si="0"/>
        <v>42</v>
      </c>
    </row>
  </sheetData>
  <mergeCells count="8">
    <mergeCell ref="A1:Q1"/>
    <mergeCell ref="A2:Q2"/>
    <mergeCell ref="D23:D25"/>
    <mergeCell ref="F23:K23"/>
    <mergeCell ref="F24:G24"/>
    <mergeCell ref="H24:I24"/>
    <mergeCell ref="J24:K24"/>
    <mergeCell ref="E23:E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Quick Method </vt:lpstr>
      <vt:lpstr>สรุปภาพรวม</vt:lpstr>
      <vt:lpstr>'Quick Method '!Print_Area</vt:lpstr>
      <vt:lpstr>'Quick Method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2022-12-20T03:59:35Z</dcterms:created>
  <dcterms:modified xsi:type="dcterms:W3CDTF">2022-12-23T02:29:49Z</dcterms:modified>
</cp:coreProperties>
</file>