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 66\รายงานทางการเงิน\Quick Metho\"/>
    </mc:Choice>
  </mc:AlternateContent>
  <xr:revisionPtr revIDLastSave="0" documentId="13_ncr:1_{728A234B-3D00-4DEA-B6D4-8D60AE2A3D25}" xr6:coauthVersionLast="47" xr6:coauthVersionMax="47" xr10:uidLastSave="{00000000-0000-0000-0000-000000000000}"/>
  <bookViews>
    <workbookView xWindow="-120" yWindow="-120" windowWidth="20730" windowHeight="11160" activeTab="2" xr2:uid="{5352E7C2-DEE1-47C1-9F4C-AA1C03E792D5}"/>
  </bookViews>
  <sheets>
    <sheet name="Data" sheetId="2" r:id="rId1"/>
    <sheet name="Quick Method " sheetId="1" r:id="rId2"/>
    <sheet name="สรุปภาพรวม" sheetId="3" r:id="rId3"/>
  </sheets>
  <externalReferences>
    <externalReference r:id="rId4"/>
    <externalReference r:id="rId5"/>
    <externalReference r:id="rId6"/>
    <externalReference r:id="rId7"/>
  </externalReferences>
  <definedNames>
    <definedName name="_" localSheetId="1">#REF!</definedName>
    <definedName name="_">#REF!</definedName>
    <definedName name="___">#REF!</definedName>
    <definedName name="_xlnm._FilterDatabase" localSheetId="1" hidden="1">'Quick Method '!$A$2:$S$74</definedName>
    <definedName name="_q06" localSheetId="1">#REF!</definedName>
    <definedName name="_q06">#REF!</definedName>
    <definedName name="a">#REF!</definedName>
    <definedName name="poo">#REF!</definedName>
    <definedName name="_xlnm.Print_Area" localSheetId="1">'Quick Method '!$A$1:$Q$74</definedName>
    <definedName name="_xlnm.Print_Titles" localSheetId="1">'Quick Method '!$1:$2</definedName>
    <definedName name="q" localSheetId="1">#REF!</definedName>
    <definedName name="q">#REF!</definedName>
    <definedName name="q_รหัสหลัก51" localSheetId="1">#REF!</definedName>
    <definedName name="q_รหัสหลัก51">#REF!</definedName>
    <definedName name="q_สส" localSheetId="1">#REF!</definedName>
    <definedName name="q_สส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" localSheetId="1">#REF!</definedName>
    <definedName name="q01_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1_สำรวจข้อมูลพื้นฐาน_2557">#REF!</definedName>
    <definedName name="q02_" localSheetId="1">#REF!</definedName>
    <definedName name="q02_">#REF!</definedName>
    <definedName name="q02_รพศ_รพท" localSheetId="1">[1]รพศ_รพท_รพช!$A$1:$V$836</definedName>
    <definedName name="q02_รพศ_รพท">[2]รพศ_รพท_รพช!$A$1:$V$836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" localSheetId="1">#REF!</definedName>
    <definedName name="q05_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" localSheetId="1">#REF!</definedName>
    <definedName name="q06_">#REF!</definedName>
    <definedName name="q06_รพ" localSheetId="1">#REF!</definedName>
    <definedName name="q06_รพ">#REF!</definedName>
    <definedName name="q07_" localSheetId="1">#REF!</definedName>
    <definedName name="q07_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" localSheetId="1">#REF!</definedName>
    <definedName name="q08_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09_" localSheetId="1">#REF!</definedName>
    <definedName name="q09_">#REF!</definedName>
    <definedName name="q1_" localSheetId="1">#REF!</definedName>
    <definedName name="q1_">#REF!</definedName>
    <definedName name="q1_รพ877" localSheetId="1">#REF!</definedName>
    <definedName name="q1_รพ877">#REF!</definedName>
    <definedName name="q11_" localSheetId="1">#REF!</definedName>
    <definedName name="q11_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" localSheetId="1">#REF!</definedName>
    <definedName name="q12_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3_" localSheetId="1">#REF!</definedName>
    <definedName name="q13_">#REF!</definedName>
    <definedName name="q14_" localSheetId="1">#REF!</definedName>
    <definedName name="q14_">#REF!</definedName>
    <definedName name="q14_รพสต97631" localSheetId="1">#REF!</definedName>
    <definedName name="q14_รพสต97631">#REF!</definedName>
    <definedName name="q16_" localSheetId="1">#REF!</definedName>
    <definedName name="q16_">#REF!</definedName>
    <definedName name="q2_" localSheetId="1">#REF!</definedName>
    <definedName name="q2_">#REF!</definedName>
    <definedName name="q2_รพ883" localSheetId="1">#REF!</definedName>
    <definedName name="q2_รพ883">#REF!</definedName>
    <definedName name="q21_" localSheetId="1">#REF!</definedName>
    <definedName name="q21_">#REF!</definedName>
    <definedName name="q91_ข้อมูลรายรพ_55_571">#REF!</definedName>
    <definedName name="Query1" localSheetId="1">#REF!</definedName>
    <definedName name="Query1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 localSheetId="1">[3]t3_รพศรพทรพช883!$A$1:$AH$884</definedName>
    <definedName name="t3_รพศรพทรพช883">[4]t3_รพศรพทรพช883!$A$1:$AH$884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ฟหก" localSheetId="1">#REF!</definedName>
    <definedName name="ฟหก">#REF!</definedName>
    <definedName name="รหัสหลัก50" localSheetId="1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N31" i="1"/>
  <c r="G35" i="3"/>
  <c r="Q14" i="1" l="1"/>
  <c r="L4" i="1" l="1"/>
  <c r="L3" i="1"/>
  <c r="H3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J48" i="1" s="1"/>
  <c r="P48" i="1" s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M74" i="1"/>
  <c r="L74" i="1"/>
  <c r="H74" i="1"/>
  <c r="M73" i="1"/>
  <c r="L73" i="1"/>
  <c r="H73" i="1"/>
  <c r="M72" i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M65" i="1"/>
  <c r="L65" i="1"/>
  <c r="H65" i="1"/>
  <c r="M64" i="1"/>
  <c r="L64" i="1"/>
  <c r="H64" i="1"/>
  <c r="M63" i="1"/>
  <c r="L63" i="1"/>
  <c r="H63" i="1"/>
  <c r="M62" i="1"/>
  <c r="L62" i="1"/>
  <c r="H62" i="1"/>
  <c r="M61" i="1"/>
  <c r="L61" i="1"/>
  <c r="H61" i="1"/>
  <c r="M60" i="1"/>
  <c r="L60" i="1"/>
  <c r="H60" i="1"/>
  <c r="M59" i="1"/>
  <c r="L59" i="1"/>
  <c r="H59" i="1"/>
  <c r="M58" i="1"/>
  <c r="L58" i="1"/>
  <c r="H58" i="1"/>
  <c r="J58" i="1" s="1"/>
  <c r="P58" i="1" s="1"/>
  <c r="M57" i="1"/>
  <c r="L57" i="1"/>
  <c r="H57" i="1"/>
  <c r="M56" i="1"/>
  <c r="L56" i="1"/>
  <c r="H56" i="1"/>
  <c r="M55" i="1"/>
  <c r="L55" i="1"/>
  <c r="H55" i="1"/>
  <c r="M54" i="1"/>
  <c r="L54" i="1"/>
  <c r="N54" i="1" s="1"/>
  <c r="Q54" i="1" s="1"/>
  <c r="H54" i="1"/>
  <c r="M53" i="1"/>
  <c r="L53" i="1"/>
  <c r="H53" i="1"/>
  <c r="M52" i="1"/>
  <c r="L52" i="1"/>
  <c r="H52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J42" i="1" s="1"/>
  <c r="P42" i="1" s="1"/>
  <c r="M41" i="1"/>
  <c r="L41" i="1"/>
  <c r="H41" i="1"/>
  <c r="M40" i="1"/>
  <c r="L40" i="1"/>
  <c r="H40" i="1"/>
  <c r="M39" i="1"/>
  <c r="L39" i="1"/>
  <c r="H39" i="1"/>
  <c r="N9" i="1"/>
  <c r="Q9" i="1" s="1"/>
  <c r="N14" i="1"/>
  <c r="Q31" i="1"/>
  <c r="N51" i="1"/>
  <c r="Q51" i="1" s="1"/>
  <c r="M38" i="1"/>
  <c r="L38" i="1"/>
  <c r="H38" i="1"/>
  <c r="M37" i="1"/>
  <c r="L37" i="1"/>
  <c r="H37" i="1"/>
  <c r="J37" i="1" s="1"/>
  <c r="P37" i="1" s="1"/>
  <c r="M36" i="1"/>
  <c r="L36" i="1"/>
  <c r="H36" i="1"/>
  <c r="M35" i="1"/>
  <c r="N35" i="1" s="1"/>
  <c r="Q35" i="1" s="1"/>
  <c r="L35" i="1"/>
  <c r="H35" i="1"/>
  <c r="M34" i="1"/>
  <c r="L34" i="1"/>
  <c r="H34" i="1"/>
  <c r="M33" i="1"/>
  <c r="L33" i="1"/>
  <c r="H33" i="1"/>
  <c r="J33" i="1" s="1"/>
  <c r="P33" i="1" s="1"/>
  <c r="M32" i="1"/>
  <c r="L32" i="1"/>
  <c r="H32" i="1"/>
  <c r="M30" i="1"/>
  <c r="N30" i="1" s="1"/>
  <c r="Q30" i="1" s="1"/>
  <c r="L30" i="1"/>
  <c r="H30" i="1"/>
  <c r="M29" i="1"/>
  <c r="L29" i="1"/>
  <c r="H29" i="1"/>
  <c r="M28" i="1"/>
  <c r="L28" i="1"/>
  <c r="H28" i="1"/>
  <c r="J28" i="1" s="1"/>
  <c r="P28" i="1" s="1"/>
  <c r="M27" i="1"/>
  <c r="L27" i="1"/>
  <c r="H27" i="1"/>
  <c r="M26" i="1"/>
  <c r="N26" i="1" s="1"/>
  <c r="Q26" i="1" s="1"/>
  <c r="L26" i="1"/>
  <c r="H26" i="1"/>
  <c r="M25" i="1"/>
  <c r="L25" i="1"/>
  <c r="H25" i="1"/>
  <c r="M24" i="1"/>
  <c r="L24" i="1"/>
  <c r="H24" i="1"/>
  <c r="J24" i="1" s="1"/>
  <c r="P24" i="1" s="1"/>
  <c r="M23" i="1"/>
  <c r="L23" i="1"/>
  <c r="H23" i="1"/>
  <c r="I16" i="1"/>
  <c r="I17" i="1"/>
  <c r="I18" i="1"/>
  <c r="I19" i="1"/>
  <c r="I20" i="1"/>
  <c r="I21" i="1"/>
  <c r="I22" i="1"/>
  <c r="J22" i="1" s="1"/>
  <c r="P22" i="1" s="1"/>
  <c r="M22" i="1"/>
  <c r="L22" i="1"/>
  <c r="H22" i="1"/>
  <c r="M21" i="1"/>
  <c r="L21" i="1"/>
  <c r="H21" i="1"/>
  <c r="J21" i="1" s="1"/>
  <c r="P21" i="1" s="1"/>
  <c r="M20" i="1"/>
  <c r="L20" i="1"/>
  <c r="H20" i="1"/>
  <c r="M19" i="1"/>
  <c r="N19" i="1" s="1"/>
  <c r="Q19" i="1" s="1"/>
  <c r="L19" i="1"/>
  <c r="H19" i="1"/>
  <c r="M18" i="1"/>
  <c r="L18" i="1"/>
  <c r="H18" i="1"/>
  <c r="M17" i="1"/>
  <c r="L17" i="1"/>
  <c r="H17" i="1"/>
  <c r="J17" i="1" s="1"/>
  <c r="P17" i="1" s="1"/>
  <c r="M16" i="1"/>
  <c r="L16" i="1"/>
  <c r="H16" i="1"/>
  <c r="M15" i="1"/>
  <c r="N15" i="1" s="1"/>
  <c r="Q15" i="1" s="1"/>
  <c r="L15" i="1"/>
  <c r="I15" i="1"/>
  <c r="H15" i="1"/>
  <c r="I14" i="1"/>
  <c r="H14" i="1"/>
  <c r="M13" i="1"/>
  <c r="L13" i="1"/>
  <c r="I13" i="1"/>
  <c r="H13" i="1"/>
  <c r="M12" i="1"/>
  <c r="L12" i="1"/>
  <c r="I12" i="1"/>
  <c r="H12" i="1"/>
  <c r="M11" i="1"/>
  <c r="L11" i="1"/>
  <c r="I11" i="1"/>
  <c r="H11" i="1"/>
  <c r="M10" i="1"/>
  <c r="L10" i="1"/>
  <c r="I10" i="1"/>
  <c r="H10" i="1"/>
  <c r="M8" i="1"/>
  <c r="L8" i="1"/>
  <c r="I8" i="1"/>
  <c r="H8" i="1"/>
  <c r="M7" i="1"/>
  <c r="L7" i="1"/>
  <c r="I7" i="1"/>
  <c r="H7" i="1"/>
  <c r="M6" i="1"/>
  <c r="L6" i="1"/>
  <c r="I6" i="1"/>
  <c r="H6" i="1"/>
  <c r="M5" i="1"/>
  <c r="L5" i="1"/>
  <c r="I5" i="1"/>
  <c r="H5" i="1"/>
  <c r="M4" i="1"/>
  <c r="I4" i="1"/>
  <c r="H4" i="1"/>
  <c r="M3" i="1"/>
  <c r="I3" i="1"/>
  <c r="J9" i="1"/>
  <c r="P9" i="1" s="1"/>
  <c r="R9" i="1" s="1"/>
  <c r="J18" i="1"/>
  <c r="P18" i="1" s="1"/>
  <c r="J31" i="1"/>
  <c r="P31" i="1" s="1"/>
  <c r="J51" i="1"/>
  <c r="P51" i="1" s="1"/>
  <c r="J71" i="1"/>
  <c r="P71" i="1" s="1"/>
  <c r="R51" i="1" l="1"/>
  <c r="R31" i="1"/>
  <c r="J23" i="1"/>
  <c r="P23" i="1" s="1"/>
  <c r="J27" i="1"/>
  <c r="P27" i="1" s="1"/>
  <c r="J32" i="1"/>
  <c r="P32" i="1" s="1"/>
  <c r="J36" i="1"/>
  <c r="P36" i="1" s="1"/>
  <c r="J40" i="1"/>
  <c r="P40" i="1" s="1"/>
  <c r="J44" i="1"/>
  <c r="P44" i="1" s="1"/>
  <c r="J53" i="1"/>
  <c r="P53" i="1" s="1"/>
  <c r="J57" i="1"/>
  <c r="P57" i="1" s="1"/>
  <c r="J61" i="1"/>
  <c r="P61" i="1" s="1"/>
  <c r="J65" i="1"/>
  <c r="P65" i="1" s="1"/>
  <c r="J69" i="1"/>
  <c r="P69" i="1" s="1"/>
  <c r="N71" i="1"/>
  <c r="Q71" i="1" s="1"/>
  <c r="R71" i="1" s="1"/>
  <c r="J73" i="1"/>
  <c r="P73" i="1" s="1"/>
  <c r="N16" i="1"/>
  <c r="Q16" i="1" s="1"/>
  <c r="N32" i="1"/>
  <c r="Q32" i="1" s="1"/>
  <c r="J70" i="1"/>
  <c r="P70" i="1" s="1"/>
  <c r="J45" i="1"/>
  <c r="P45" i="1" s="1"/>
  <c r="N4" i="1"/>
  <c r="Q4" i="1" s="1"/>
  <c r="N5" i="1"/>
  <c r="Q5" i="1" s="1"/>
  <c r="N6" i="1"/>
  <c r="Q6" i="1" s="1"/>
  <c r="N7" i="1"/>
  <c r="Q7" i="1" s="1"/>
  <c r="N8" i="1"/>
  <c r="Q8" i="1" s="1"/>
  <c r="N10" i="1"/>
  <c r="Q10" i="1" s="1"/>
  <c r="N11" i="1"/>
  <c r="Q11" i="1" s="1"/>
  <c r="N12" i="1"/>
  <c r="Q12" i="1" s="1"/>
  <c r="N13" i="1"/>
  <c r="Q13" i="1" s="1"/>
  <c r="N17" i="1"/>
  <c r="Q17" i="1" s="1"/>
  <c r="R17" i="1" s="1"/>
  <c r="N21" i="1"/>
  <c r="Q21" i="1" s="1"/>
  <c r="R21" i="1" s="1"/>
  <c r="N24" i="1"/>
  <c r="Q24" i="1" s="1"/>
  <c r="R24" i="1" s="1"/>
  <c r="N28" i="1"/>
  <c r="Q28" i="1" s="1"/>
  <c r="R28" i="1" s="1"/>
  <c r="N33" i="1"/>
  <c r="Q33" i="1" s="1"/>
  <c r="R33" i="1" s="1"/>
  <c r="N37" i="1"/>
  <c r="Q37" i="1" s="1"/>
  <c r="R37" i="1" s="1"/>
  <c r="N20" i="1"/>
  <c r="Q20" i="1" s="1"/>
  <c r="N23" i="1"/>
  <c r="Q23" i="1" s="1"/>
  <c r="N27" i="1"/>
  <c r="Q27" i="1" s="1"/>
  <c r="N36" i="1"/>
  <c r="Q36" i="1" s="1"/>
  <c r="N74" i="1"/>
  <c r="Q74" i="1" s="1"/>
  <c r="J72" i="1"/>
  <c r="P72" i="1" s="1"/>
  <c r="J68" i="1"/>
  <c r="P68" i="1" s="1"/>
  <c r="J64" i="1"/>
  <c r="P64" i="1" s="1"/>
  <c r="J60" i="1"/>
  <c r="P60" i="1" s="1"/>
  <c r="J47" i="1"/>
  <c r="P47" i="1" s="1"/>
  <c r="J39" i="1"/>
  <c r="P39" i="1" s="1"/>
  <c r="J35" i="1"/>
  <c r="P35" i="1" s="1"/>
  <c r="R35" i="1" s="1"/>
  <c r="J30" i="1"/>
  <c r="P30" i="1" s="1"/>
  <c r="R30" i="1" s="1"/>
  <c r="J26" i="1"/>
  <c r="P26" i="1" s="1"/>
  <c r="R26" i="1" s="1"/>
  <c r="N53" i="1"/>
  <c r="Q53" i="1" s="1"/>
  <c r="N3" i="1"/>
  <c r="Q3" i="1" s="1"/>
  <c r="J59" i="1"/>
  <c r="P59" i="1" s="1"/>
  <c r="J38" i="1"/>
  <c r="P38" i="1" s="1"/>
  <c r="J34" i="1"/>
  <c r="P34" i="1" s="1"/>
  <c r="J29" i="1"/>
  <c r="P29" i="1" s="1"/>
  <c r="J49" i="1"/>
  <c r="P49" i="1" s="1"/>
  <c r="N18" i="1"/>
  <c r="Q18" i="1" s="1"/>
  <c r="R18" i="1" s="1"/>
  <c r="N22" i="1"/>
  <c r="Q22" i="1" s="1"/>
  <c r="R22" i="1" s="1"/>
  <c r="N25" i="1"/>
  <c r="Q25" i="1" s="1"/>
  <c r="N29" i="1"/>
  <c r="Q29" i="1" s="1"/>
  <c r="N34" i="1"/>
  <c r="Q34" i="1" s="1"/>
  <c r="N38" i="1"/>
  <c r="Q38" i="1" s="1"/>
  <c r="N58" i="1"/>
  <c r="Q58" i="1" s="1"/>
  <c r="R58" i="1" s="1"/>
  <c r="N62" i="1"/>
  <c r="Q62" i="1" s="1"/>
  <c r="N66" i="1"/>
  <c r="Q66" i="1" s="1"/>
  <c r="N70" i="1"/>
  <c r="Q70" i="1" s="1"/>
  <c r="N40" i="1"/>
  <c r="Q40" i="1" s="1"/>
  <c r="N44" i="1"/>
  <c r="Q44" i="1" s="1"/>
  <c r="N48" i="1"/>
  <c r="Q48" i="1" s="1"/>
  <c r="R48" i="1" s="1"/>
  <c r="N61" i="1"/>
  <c r="Q61" i="1" s="1"/>
  <c r="N73" i="1"/>
  <c r="Q73" i="1" s="1"/>
  <c r="J41" i="1"/>
  <c r="P41" i="1" s="1"/>
  <c r="J54" i="1"/>
  <c r="P54" i="1" s="1"/>
  <c r="R54" i="1" s="1"/>
  <c r="N60" i="1"/>
  <c r="Q60" i="1" s="1"/>
  <c r="J62" i="1"/>
  <c r="P62" i="1" s="1"/>
  <c r="J66" i="1"/>
  <c r="P66" i="1" s="1"/>
  <c r="J74" i="1"/>
  <c r="P74" i="1" s="1"/>
  <c r="J52" i="1"/>
  <c r="P52" i="1" s="1"/>
  <c r="J46" i="1"/>
  <c r="P46" i="1" s="1"/>
  <c r="J50" i="1"/>
  <c r="P50" i="1" s="1"/>
  <c r="J55" i="1"/>
  <c r="P55" i="1" s="1"/>
  <c r="J63" i="1"/>
  <c r="P63" i="1" s="1"/>
  <c r="J67" i="1"/>
  <c r="P67" i="1" s="1"/>
  <c r="J43" i="1"/>
  <c r="P43" i="1" s="1"/>
  <c r="J56" i="1"/>
  <c r="P56" i="1" s="1"/>
  <c r="J25" i="1"/>
  <c r="P25" i="1" s="1"/>
  <c r="N72" i="1"/>
  <c r="Q72" i="1" s="1"/>
  <c r="N69" i="1"/>
  <c r="Q69" i="1" s="1"/>
  <c r="N68" i="1"/>
  <c r="Q68" i="1" s="1"/>
  <c r="N67" i="1"/>
  <c r="Q67" i="1" s="1"/>
  <c r="N65" i="1"/>
  <c r="Q65" i="1" s="1"/>
  <c r="N64" i="1"/>
  <c r="Q64" i="1" s="1"/>
  <c r="N63" i="1"/>
  <c r="Q63" i="1" s="1"/>
  <c r="N59" i="1"/>
  <c r="Q59" i="1" s="1"/>
  <c r="N57" i="1"/>
  <c r="Q57" i="1" s="1"/>
  <c r="N56" i="1"/>
  <c r="Q56" i="1" s="1"/>
  <c r="N55" i="1"/>
  <c r="Q55" i="1" s="1"/>
  <c r="N52" i="1"/>
  <c r="Q52" i="1" s="1"/>
  <c r="N50" i="1"/>
  <c r="Q50" i="1" s="1"/>
  <c r="N49" i="1"/>
  <c r="Q49" i="1" s="1"/>
  <c r="N47" i="1"/>
  <c r="Q47" i="1" s="1"/>
  <c r="N46" i="1"/>
  <c r="Q46" i="1" s="1"/>
  <c r="N45" i="1"/>
  <c r="Q45" i="1" s="1"/>
  <c r="N43" i="1"/>
  <c r="Q43" i="1" s="1"/>
  <c r="N42" i="1"/>
  <c r="Q42" i="1" s="1"/>
  <c r="R42" i="1" s="1"/>
  <c r="N41" i="1"/>
  <c r="Q41" i="1" s="1"/>
  <c r="N39" i="1"/>
  <c r="Q39" i="1" s="1"/>
  <c r="J20" i="1"/>
  <c r="P20" i="1" s="1"/>
  <c r="R20" i="1" s="1"/>
  <c r="J19" i="1"/>
  <c r="P19" i="1" s="1"/>
  <c r="R19" i="1" s="1"/>
  <c r="J13" i="1"/>
  <c r="P13" i="1" s="1"/>
  <c r="J16" i="1"/>
  <c r="P16" i="1" s="1"/>
  <c r="J10" i="1"/>
  <c r="P10" i="1" s="1"/>
  <c r="J11" i="1"/>
  <c r="P11" i="1" s="1"/>
  <c r="R11" i="1" s="1"/>
  <c r="J14" i="1"/>
  <c r="P14" i="1" s="1"/>
  <c r="R14" i="1" s="1"/>
  <c r="J15" i="1"/>
  <c r="P15" i="1" s="1"/>
  <c r="J12" i="1"/>
  <c r="P12" i="1" s="1"/>
  <c r="R12" i="1" s="1"/>
  <c r="J8" i="1"/>
  <c r="P8" i="1" s="1"/>
  <c r="R8" i="1" s="1"/>
  <c r="J7" i="1"/>
  <c r="P7" i="1" s="1"/>
  <c r="J6" i="1"/>
  <c r="P6" i="1" s="1"/>
  <c r="R6" i="1" s="1"/>
  <c r="J5" i="1"/>
  <c r="P5" i="1" s="1"/>
  <c r="J4" i="1"/>
  <c r="P4" i="1" s="1"/>
  <c r="R4" i="1" s="1"/>
  <c r="J3" i="1"/>
  <c r="P3" i="1" s="1"/>
  <c r="K34" i="3" l="1"/>
  <c r="J34" i="3"/>
  <c r="R25" i="1"/>
  <c r="H34" i="3"/>
  <c r="I34" i="3"/>
  <c r="J33" i="3"/>
  <c r="K33" i="3"/>
  <c r="R16" i="1"/>
  <c r="I33" i="3"/>
  <c r="H33" i="3"/>
  <c r="I32" i="3"/>
  <c r="H32" i="3"/>
  <c r="K32" i="3"/>
  <c r="J32" i="3"/>
  <c r="J31" i="3"/>
  <c r="K31" i="3"/>
  <c r="I31" i="3"/>
  <c r="H31" i="3"/>
  <c r="J29" i="3"/>
  <c r="I30" i="3"/>
  <c r="H30" i="3"/>
  <c r="J30" i="3"/>
  <c r="K30" i="3"/>
  <c r="R66" i="1"/>
  <c r="R13" i="1"/>
  <c r="R15" i="1"/>
  <c r="I29" i="3"/>
  <c r="H29" i="3"/>
  <c r="R63" i="1"/>
  <c r="R34" i="1"/>
  <c r="K29" i="3"/>
  <c r="H28" i="3"/>
  <c r="I28" i="3"/>
  <c r="K28" i="3"/>
  <c r="J28" i="3"/>
  <c r="R62" i="1"/>
  <c r="J27" i="3"/>
  <c r="K27" i="3"/>
  <c r="R7" i="1"/>
  <c r="M28" i="3" s="1"/>
  <c r="R39" i="1"/>
  <c r="R68" i="1"/>
  <c r="R69" i="1"/>
  <c r="R3" i="1"/>
  <c r="I27" i="3"/>
  <c r="H27" i="3"/>
  <c r="R74" i="1"/>
  <c r="R32" i="1"/>
  <c r="R56" i="1"/>
  <c r="R55" i="1"/>
  <c r="R38" i="1"/>
  <c r="R47" i="1"/>
  <c r="R72" i="1"/>
  <c r="R65" i="1"/>
  <c r="R44" i="1"/>
  <c r="R27" i="1"/>
  <c r="R52" i="1"/>
  <c r="R10" i="1"/>
  <c r="R43" i="1"/>
  <c r="R50" i="1"/>
  <c r="R41" i="1"/>
  <c r="R49" i="1"/>
  <c r="R59" i="1"/>
  <c r="R60" i="1"/>
  <c r="R45" i="1"/>
  <c r="R73" i="1"/>
  <c r="R61" i="1"/>
  <c r="R40" i="1"/>
  <c r="R23" i="1"/>
  <c r="R53" i="1"/>
  <c r="R5" i="1"/>
  <c r="R67" i="1"/>
  <c r="R46" i="1"/>
  <c r="R29" i="1"/>
  <c r="R64" i="1"/>
  <c r="R70" i="1"/>
  <c r="R57" i="1"/>
  <c r="R36" i="1"/>
  <c r="M33" i="3" l="1"/>
  <c r="L33" i="3"/>
  <c r="L34" i="3"/>
  <c r="M34" i="3"/>
  <c r="K35" i="3"/>
  <c r="I35" i="3"/>
  <c r="M32" i="3"/>
  <c r="L32" i="3"/>
  <c r="M31" i="3"/>
  <c r="L31" i="3"/>
  <c r="M30" i="3"/>
  <c r="L30" i="3"/>
  <c r="J35" i="3"/>
  <c r="L29" i="3"/>
  <c r="M29" i="3"/>
  <c r="L28" i="3"/>
  <c r="M27" i="3"/>
  <c r="L27" i="3"/>
  <c r="L35" i="3" l="1"/>
  <c r="M35" i="3"/>
</calcChain>
</file>

<file path=xl/sharedStrings.xml><?xml version="1.0" encoding="utf-8"?>
<sst xmlns="http://schemas.openxmlformats.org/spreadsheetml/2006/main" count="798" uniqueCount="284">
  <si>
    <t>เขต</t>
  </si>
  <si>
    <t>จังหวัด</t>
  </si>
  <si>
    <t>รหัส</t>
  </si>
  <si>
    <t>หน่วยบริการ</t>
  </si>
  <si>
    <t>ประเภท</t>
  </si>
  <si>
    <t>ID</t>
  </si>
  <si>
    <t>กลุ่มระดับบริการ</t>
  </si>
  <si>
    <t>ต้นทุนบริการผู้ป่วยนอก</t>
  </si>
  <si>
    <t xml:space="preserve"> ต้นทุนบริการผู้ป่วยใน</t>
  </si>
  <si>
    <t>ผลการประเมิน</t>
  </si>
  <si>
    <t>ณ 16/11/2565</t>
  </si>
  <si>
    <t xml:space="preserve"> ต้นทุนบริการผู้ป่วยนอก (บาท)</t>
  </si>
  <si>
    <t xml:space="preserve"> จำนวนครั้งผู้ป่วยนอก (ครั้ง) </t>
  </si>
  <si>
    <t xml:space="preserve"> ต้นทุนบริการผู้ป่วยนอกต่อครั้ง  </t>
  </si>
  <si>
    <t xml:space="preserve"> Mean+1SD </t>
  </si>
  <si>
    <t xml:space="preserve"> ต้นทุนบริการผู้ป่วยใน (บาท) </t>
  </si>
  <si>
    <t>Sum AdjRW</t>
  </si>
  <si>
    <t xml:space="preserve"> ต้นทุนบริการผู้ป่วยในต่อ AdjRW </t>
  </si>
  <si>
    <t>Mean+1SD</t>
  </si>
  <si>
    <t>OP</t>
  </si>
  <si>
    <t>IP</t>
  </si>
  <si>
    <t>notice</t>
  </si>
  <si>
    <t>รพศ.</t>
  </si>
  <si>
    <t>รพช.</t>
  </si>
  <si>
    <t>รพช.F1 P50,000-100,000</t>
  </si>
  <si>
    <t>รพช.M2 B&gt;100</t>
  </si>
  <si>
    <t>รพช.F2 P&lt;=30,000</t>
  </si>
  <si>
    <t>รพช.F2 P30,000-60,000</t>
  </si>
  <si>
    <t>รพช.F2 P60,000-90,000</t>
  </si>
  <si>
    <t>รพช.F1 P&lt;=50,000</t>
  </si>
  <si>
    <t>รพช.F3 P&lt;=15,000</t>
  </si>
  <si>
    <t>รพท.</t>
  </si>
  <si>
    <t>รพท.M1 B&gt;200</t>
  </si>
  <si>
    <t>รพท.S B&gt;400</t>
  </si>
  <si>
    <t>รพท.S B&lt;=400</t>
  </si>
  <si>
    <t>รพช.M2 B&lt;=100</t>
  </si>
  <si>
    <t>รพศ.A B&lt;=700</t>
  </si>
  <si>
    <t>04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</si>
  <si>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</si>
  <si>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</si>
  <si>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</si>
  <si>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</si>
  <si>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</si>
  <si>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</si>
  <si>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</si>
  <si>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</si>
  <si>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</si>
  <si>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นนทบุรี</t>
  </si>
  <si>
    <t>10686</t>
  </si>
  <si>
    <t>รพ.พระนั่งเกล้า</t>
  </si>
  <si>
    <t>10756</t>
  </si>
  <si>
    <t>รพ.บางกรวย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</si>
  <si>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</si>
  <si>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</si>
  <si>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</si>
  <si>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</si>
  <si>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</si>
  <si>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</si>
  <si>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</si>
  <si>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</si>
  <si>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28875</t>
  </si>
  <si>
    <t>รพ.บางบัวทอง ๒</t>
  </si>
  <si>
    <t>41768</t>
  </si>
  <si>
    <t>ศูนบริการการแพทย์นนทบุรี</t>
  </si>
  <si>
    <t>Error</t>
  </si>
  <si>
    <t>ปทุมธานี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</si>
  <si>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</si>
  <si>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</si>
  <si>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</si>
  <si>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</si>
  <si>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</si>
  <si>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</si>
  <si>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</si>
  <si>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</si>
  <si>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</si>
  <si>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</si>
  <si>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</si>
  <si>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</si>
  <si>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</si>
  <si>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</si>
  <si>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</si>
  <si>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</si>
  <si>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พระนครศรีอยุธยา</t>
  </si>
  <si>
    <t>10660</t>
  </si>
  <si>
    <t>รพ.พระนครศรีอยุธยา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</si>
  <si>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</si>
  <si>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</si>
  <si>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</si>
  <si>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</si>
  <si>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</si>
  <si>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</si>
  <si>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</si>
  <si>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</si>
  <si>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</si>
  <si>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</si>
  <si>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</si>
  <si>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</si>
  <si>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</si>
  <si>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</si>
  <si>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</si>
  <si>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</si>
  <si>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</si>
  <si>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</si>
  <si>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</si>
  <si>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</si>
  <si>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</si>
  <si>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</si>
  <si>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</si>
  <si>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</si>
  <si>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</si>
  <si>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</si>
  <si>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</si>
  <si>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</si>
  <si>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</si>
  <si>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</si>
  <si>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</si>
  <si>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</si>
  <si>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</si>
  <si>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</si>
  <si>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</si>
  <si>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</si>
  <si>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</si>
  <si>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</si>
  <si>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</si>
  <si>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</si>
  <si>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</si>
  <si>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</si>
  <si>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</si>
  <si>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</si>
  <si>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</si>
  <si>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</si>
  <si>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</si>
  <si>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</si>
  <si>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</si>
  <si>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</si>
  <si>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</si>
  <si>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</si>
  <si>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</si>
  <si>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</si>
  <si>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</si>
  <si>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</si>
  <si>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</si>
  <si>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</si>
  <si>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</si>
  <si>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</si>
  <si>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</si>
  <si>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</si>
  <si>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</si>
  <si>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</si>
  <si>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</si>
  <si>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</si>
  <si>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</si>
  <si>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</si>
  <si>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</si>
  <si>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</si>
  <si>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</si>
  <si>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</si>
  <si>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</si>
  <si>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</si>
  <si>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</si>
  <si>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</si>
  <si>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</si>
  <si>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</si>
  <si>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สิงห์บุรี</t>
  </si>
  <si>
    <t>10692</t>
  </si>
  <si>
    <t>รพ.สิงห์บุรี</t>
  </si>
  <si>
    <t>10693</t>
  </si>
  <si>
    <t>รพ.อินทร์บุรี</t>
  </si>
  <si>
    <t>รพท.M1 B&lt;=200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</si>
  <si>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</si>
  <si>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</si>
  <si>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</si>
  <si>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</si>
  <si>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</si>
  <si>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</si>
  <si>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</si>
  <si>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</si>
  <si>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</si>
  <si>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</si>
  <si>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</si>
  <si>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</si>
  <si>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</si>
  <si>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</si>
  <si>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</si>
  <si>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</si>
  <si>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</si>
  <si>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</si>
  <si>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</si>
  <si>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</si>
  <si>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</si>
  <si>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</si>
  <si>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</si>
  <si>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รายงานต้นทุนรายหน่วยรายจังหวัด</t>
  </si>
  <si>
    <t>เขต  4</t>
  </si>
  <si>
    <t>ต้นทุนสะสมรายเดือน</t>
  </si>
  <si>
    <t>ต้นทุน</t>
  </si>
  <si>
    <t>จำนวนOPD / Admit</t>
  </si>
  <si>
    <t>จำนวนวันนอน</t>
  </si>
  <si>
    <t>จำนวน RW</t>
  </si>
  <si>
    <t>ต้นทุนต่อAdmit</t>
  </si>
  <si>
    <t>ต้นทุนต่อวัน</t>
  </si>
  <si>
    <t>ต้นทุนต่อ OPD / RW</t>
  </si>
  <si>
    <t>นครนายก,รพท.</t>
  </si>
  <si>
    <t>OPD</t>
  </si>
  <si>
    <t>IPD</t>
  </si>
  <si>
    <t>ปากพลี,รพช.</t>
  </si>
  <si>
    <t>บ้านนา,รพช.</t>
  </si>
  <si>
    <t>องครักษ์,รพช.</t>
  </si>
  <si>
    <t>พระนั่งเกล้า,รพศ.</t>
  </si>
  <si>
    <t>บางกรวย,รพช.</t>
  </si>
  <si>
    <t>บางบัวทอง,รพช.</t>
  </si>
  <si>
    <t>ไทรน้อย,รพช.</t>
  </si>
  <si>
    <t>ปากเกร็ด,รพช.</t>
  </si>
  <si>
    <t>บางบัวทอง ๒,รพช.</t>
  </si>
  <si>
    <t>ศูนย์บริการการแพทย์น</t>
  </si>
  <si>
    <t>นทบุรี,รพช.</t>
  </si>
  <si>
    <t>ปทุมธานี,รพท.</t>
  </si>
  <si>
    <t>คลองหลวง,รพช.</t>
  </si>
  <si>
    <t>ธัญบุรี,รพช.</t>
  </si>
  <si>
    <t>ประชาธิปัตย์,รพช.</t>
  </si>
  <si>
    <t>หนองเสือ,รพช.</t>
  </si>
  <si>
    <t>ลาดหลุมแก้ว,รพช.</t>
  </si>
  <si>
    <t>ลำลูกกา,รพช.</t>
  </si>
  <si>
    <t>สามโคก,รพช.</t>
  </si>
  <si>
    <t>พระนครศรีอยุธยา,รพศ.</t>
  </si>
  <si>
    <t>เสนา,รพท.</t>
  </si>
  <si>
    <t>ท่าเรือ,รพช.</t>
  </si>
  <si>
    <t>สมเด็จพระสังฆราช(นค</t>
  </si>
  <si>
    <t>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</si>
  <si>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</si>
  <si>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</si>
  <si>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</si>
  <si>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</si>
  <si>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</si>
  <si>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</si>
  <si>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</si>
  <si>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</si>
  <si>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</si>
  <si>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</si>
  <si>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</si>
  <si>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พระนารายณ์มหาราช,ร</t>
  </si>
  <si>
    <t>พท.</t>
  </si>
  <si>
    <t>บ้านหมี่,รพท.</t>
  </si>
  <si>
    <t>พัฒนานิคม,รพช.</t>
  </si>
  <si>
    <t>โคกสำโรง,รพช.</t>
  </si>
  <si>
    <t>ชัยบาดาล,รพช.</t>
  </si>
  <si>
    <t>ท่าวุ้ง,รพช.</t>
  </si>
  <si>
    <t>ท่าหลวง,รพช.</t>
  </si>
  <si>
    <t>สระโบสถ์,รพช.</t>
  </si>
  <si>
    <t>โคกเจริญ,รพช.</t>
  </si>
  <si>
    <t>ลำสนธิ,รพช.</t>
  </si>
  <si>
    <t>หนองม่วง,รพช.</t>
  </si>
  <si>
    <t>สระบุรี,รพศ.</t>
  </si>
  <si>
    <t>แก่งคอย,รพช.</t>
  </si>
  <si>
    <t>หนองแค,รพช.</t>
  </si>
  <si>
    <t>วิหารแดง,รพช.</t>
  </si>
  <si>
    <t>หนองแซง,รพช.</t>
  </si>
  <si>
    <t>บ้านหมอ,รพช.</t>
  </si>
  <si>
    <t>ดอนพุด,รพช.</t>
  </si>
  <si>
    <t>หนองโดน,รพช.</t>
  </si>
  <si>
    <t>เสาไห้,รพช.</t>
  </si>
  <si>
    <t>มวกเหล็ก,รพช.</t>
  </si>
  <si>
    <t>วังม่วง,รพช.</t>
  </si>
  <si>
    <t>สิงห์บุรี,รพท.</t>
  </si>
  <si>
    <t>อินทร์บุรี,รพท.</t>
  </si>
  <si>
    <t>บางระจัน,รพช.</t>
  </si>
  <si>
    <t>ค่ายบางระจัน,รพช.</t>
  </si>
  <si>
    <t>พรหมบุรี,รพช.</t>
  </si>
  <si>
    <t>ท่าช้าง,รพช.</t>
  </si>
  <si>
    <t>อ่างทอง,รพท.</t>
  </si>
  <si>
    <t>ไชโย,รพช.</t>
  </si>
  <si>
    <t>ป่าโมก,รพช.</t>
  </si>
  <si>
    <t>โพธิ์ทอง,รพช.</t>
  </si>
  <si>
    <t>แสวงหา,รพช.</t>
  </si>
  <si>
    <t>วิเศษชัยชาญ,รพช.</t>
  </si>
  <si>
    <t>สามโก้,รพช.</t>
  </si>
  <si>
    <t xml:space="preserve">สรุปผลการดำเนินงาน Unit Cost เขตสุขภาพที่ 4 </t>
  </si>
  <si>
    <t>หน่วยบริการทั้งหมด 
(แห่ง)</t>
  </si>
  <si>
    <t>จำนวน (แห่ง)</t>
  </si>
  <si>
    <t xml:space="preserve"> OPD, IPD</t>
  </si>
  <si>
    <t>ผ่าน</t>
  </si>
  <si>
    <t>ไม่ผ่าน</t>
  </si>
  <si>
    <t>รวม</t>
  </si>
  <si>
    <t>เดือน พฤศจิกายน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</si>
</sst>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66CCFF"/>
      <name val="TH SarabunPSK"/>
      <family val="2"/>
    </font>
    <font>
      <sz val="14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58CD9"/>
        <bgColor indexed="64"/>
      </patternFill>
    </fill>
    <fill>
      <patternFill patternType="solid">
        <fgColor rgb="FFFF8C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5" fillId="0" borderId="0" xfId="2" applyFont="1" applyAlignment="1">
      <alignment vertical="top"/>
    </xf>
    <xf numFmtId="14" fontId="5" fillId="0" borderId="0" xfId="2" applyNumberFormat="1" applyFont="1" applyAlignment="1">
      <alignment vertical="top"/>
    </xf>
    <xf numFmtId="0" fontId="3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187" fontId="5" fillId="0" borderId="0" xfId="2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7" borderId="0" xfId="2" applyFont="1" applyFill="1" applyAlignment="1">
      <alignment horizontal="center" vertical="top" wrapText="1"/>
    </xf>
    <xf numFmtId="187" fontId="5" fillId="7" borderId="0" xfId="2" applyNumberFormat="1" applyFont="1" applyFill="1" applyAlignment="1">
      <alignment vertical="top" wrapText="1"/>
    </xf>
    <xf numFmtId="0" fontId="6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Alignment="1">
      <alignment vertical="top"/>
    </xf>
    <xf numFmtId="187" fontId="5" fillId="0" borderId="0" xfId="2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2" applyFont="1" applyFill="1" applyAlignment="1">
      <alignment horizontal="center" vertical="top" wrapText="1"/>
    </xf>
    <xf numFmtId="0" fontId="5" fillId="0" borderId="0" xfId="2" applyFont="1" applyFill="1" applyAlignment="1">
      <alignment vertical="top" wrapText="1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3" fontId="11" fillId="4" borderId="2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6" fillId="6" borderId="0" xfId="0" applyFont="1" applyFill="1"/>
    <xf numFmtId="4" fontId="5" fillId="0" borderId="0" xfId="0" applyNumberFormat="1" applyFont="1"/>
    <xf numFmtId="3" fontId="5" fillId="0" borderId="0" xfId="0" applyNumberFormat="1" applyFont="1"/>
    <xf numFmtId="0" fontId="6" fillId="0" borderId="0" xfId="0" applyFont="1" applyFill="1"/>
    <xf numFmtId="0" fontId="6" fillId="7" borderId="0" xfId="0" applyFont="1" applyFill="1"/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 xr:uid="{ABC5A9CC-7E99-46FE-A4AD-B1B2BFBE352E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ysClr val="windowText" lastClr="000000"/>
                </a:solidFill>
              </a:rPr>
              <a:t>ผู้ป่วยนอก (</a:t>
            </a:r>
            <a:r>
              <a:rPr lang="en-US" sz="1800">
                <a:solidFill>
                  <a:sysClr val="windowText" lastClr="000000"/>
                </a:solidFill>
              </a:rPr>
              <a:t>OPD</a:t>
            </a:r>
            <a:r>
              <a:rPr lang="th-TH" sz="1800">
                <a:solidFill>
                  <a:sysClr val="windowText" lastClr="000000"/>
                </a:solidFill>
              </a:rPr>
              <a:t>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สรุปภาพรวม!$H$25</c:f>
              <c:strCache>
                <c:ptCount val="1"/>
                <c:pt idx="0">
                  <c:v>OPD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A5-4856-9E0C-D9CD05A752E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5-4856-9E0C-D9CD05A752EC}"/>
              </c:ext>
            </c:extLst>
          </c:dPt>
          <c:dLbls>
            <c:dLbl>
              <c:idx val="0"/>
              <c:layout>
                <c:manualLayout>
                  <c:x val="2.4999999999999897E-2"/>
                  <c:y val="-6.018518518518518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25 แห่ง </a:t>
                    </a:r>
                  </a:p>
                  <a:p>
                    <a:pPr>
                      <a:defRPr b="1">
                        <a:solidFill>
                          <a:srgbClr val="00B050"/>
                        </a:solidFill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34.72)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A5-4856-9E0C-D9CD05A752EC}"/>
                </c:ext>
              </c:extLst>
            </c:dLbl>
            <c:dLbl>
              <c:idx val="1"/>
              <c:layout>
                <c:manualLayout>
                  <c:x val="-3.3333333333333333E-2"/>
                  <c:y val="5.092592592592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ไม่ผ่าน 47 แห่ง (ร้อยละ 65.28)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A5-4856-9E0C-D9CD05A75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สรุปภาพรวม!$H$26:$I$26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สรุปภาพรวม!$H$35:$I$35</c:f>
              <c:numCache>
                <c:formatCode>General</c:formatCode>
                <c:ptCount val="2"/>
                <c:pt idx="0">
                  <c:v>25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4856-9E0C-D9CD05A75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ysClr val="windowText" lastClr="000000"/>
                </a:solidFill>
              </a:rPr>
              <a:t>ผู้ป่วยใน (</a:t>
            </a:r>
            <a:r>
              <a:rPr lang="en-US" sz="1800">
                <a:solidFill>
                  <a:sysClr val="windowText" lastClr="000000"/>
                </a:solidFill>
              </a:rPr>
              <a:t>IPD</a:t>
            </a:r>
            <a:r>
              <a:rPr lang="th-TH" sz="1800">
                <a:solidFill>
                  <a:sysClr val="windowText" lastClr="000000"/>
                </a:solidFill>
              </a:rPr>
              <a:t>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สรุปภาพรวม!$J$25</c:f>
              <c:strCache>
                <c:ptCount val="1"/>
                <c:pt idx="0">
                  <c:v>IPD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A5-4856-9E0C-D9CD05A752E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5-4856-9E0C-D9CD05A752EC}"/>
              </c:ext>
            </c:extLst>
          </c:dPt>
          <c:dLbls>
            <c:dLbl>
              <c:idx val="0"/>
              <c:layout>
                <c:manualLayout>
                  <c:x val="0.13986067366579177"/>
                  <c:y val="-0.189814085739282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60 แห่ง </a:t>
                    </a:r>
                  </a:p>
                  <a:p>
                    <a:pPr>
                      <a:defRPr b="1">
                        <a:solidFill>
                          <a:srgbClr val="00B050"/>
                        </a:solidFill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83.33)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A5-4856-9E0C-D9CD05A752EC}"/>
                </c:ext>
              </c:extLst>
            </c:dLbl>
            <c:dLbl>
              <c:idx val="1"/>
              <c:layout>
                <c:manualLayout>
                  <c:x val="-6.6666666666666666E-2"/>
                  <c:y val="-2.777777777777777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ไม่ผ่าน 12 แห่ง </a:t>
                    </a:r>
                  </a:p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(ร้อยละ 16.67)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A5-4856-9E0C-D9CD05A75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สรุปภาพรวม!$J$26:$K$26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สรุปภาพรวม!$J$35:$K$35</c:f>
              <c:numCache>
                <c:formatCode>General</c:formatCode>
                <c:ptCount val="2"/>
                <c:pt idx="0">
                  <c:v>60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4856-9E0C-D9CD05A75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ysClr val="windowText" lastClr="000000"/>
                </a:solidFill>
              </a:rPr>
              <a:t>ผู้ป่วยนอก </a:t>
            </a:r>
            <a:r>
              <a:rPr lang="en-US" sz="1800">
                <a:solidFill>
                  <a:sysClr val="windowText" lastClr="000000"/>
                </a:solidFill>
              </a:rPr>
              <a:t>(OPD), </a:t>
            </a:r>
            <a:r>
              <a:rPr lang="th-TH" sz="1800">
                <a:solidFill>
                  <a:sysClr val="windowText" lastClr="000000"/>
                </a:solidFill>
              </a:rPr>
              <a:t>ผู้ป่วยใน (</a:t>
            </a:r>
            <a:r>
              <a:rPr lang="en-US" sz="1800">
                <a:solidFill>
                  <a:sysClr val="windowText" lastClr="000000"/>
                </a:solidFill>
              </a:rPr>
              <a:t>IPD</a:t>
            </a:r>
            <a:r>
              <a:rPr lang="th-TH" sz="1800">
                <a:solidFill>
                  <a:sysClr val="windowText" lastClr="000000"/>
                </a:solidFill>
              </a:rPr>
              <a:t>)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สรุปภาพรวม!$L$25</c:f>
              <c:strCache>
                <c:ptCount val="1"/>
                <c:pt idx="0">
                  <c:v> OPD, IPD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AA5-4856-9E0C-D9CD05A752E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A5-4856-9E0C-D9CD05A752EC}"/>
              </c:ext>
            </c:extLst>
          </c:dPt>
          <c:dLbls>
            <c:dLbl>
              <c:idx val="0"/>
              <c:layout>
                <c:manualLayout>
                  <c:x val="6.2082895888013898E-2"/>
                  <c:y val="-6.01851851851852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23 แห่ง </a:t>
                    </a:r>
                  </a:p>
                  <a:p>
                    <a:pPr>
                      <a:defRPr b="1">
                        <a:solidFill>
                          <a:srgbClr val="00B050"/>
                        </a:solidFill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31.94)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A5-4856-9E0C-D9CD05A752EC}"/>
                </c:ext>
              </c:extLst>
            </c:dLbl>
            <c:dLbl>
              <c:idx val="1"/>
              <c:layout>
                <c:manualLayout>
                  <c:x val="-3.8888888888888896E-2"/>
                  <c:y val="2.777777777777769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ไม่ผ่าน 49 แห่ง (ร้อยละ 68.06)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A5-4856-9E0C-D9CD05A75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สรุปภาพรวม!$L$26:$M$26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สรุปภาพรวม!$L$35:$M$35</c:f>
              <c:numCache>
                <c:formatCode>General</c:formatCode>
                <c:ptCount val="2"/>
                <c:pt idx="0">
                  <c:v>23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4856-9E0C-D9CD05A752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4</xdr:row>
      <xdr:rowOff>19050</xdr:rowOff>
    </xdr:from>
    <xdr:to>
      <xdr:col>5</xdr:col>
      <xdr:colOff>495861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7F10D4-1540-416F-94ED-5CBC6FA47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580182</xdr:colOff>
      <xdr:row>4</xdr:row>
      <xdr:rowOff>19050</xdr:rowOff>
    </xdr:from>
    <xdr:to>
      <xdr:col>11</xdr:col>
      <xdr:colOff>33183</xdr:colOff>
      <xdr:row>19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782328-8CFB-4BB3-B60E-E748BCA01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117934</xdr:colOff>
      <xdr:row>4</xdr:row>
      <xdr:rowOff>9525</xdr:rowOff>
    </xdr:from>
    <xdr:to>
      <xdr:col>17</xdr:col>
      <xdr:colOff>313759</xdr:colOff>
      <xdr:row>19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452BE1-A122-4BEF-BCA9-01F02F5A3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D_IT\&#3600;&#3634;&#3609;&#3586;&#3657;&#3629;&#3617;&#3641;&#3621;&#3585;&#3621;&#3634;&#3591;\&#3586;&#3657;&#3629;&#3617;&#3641;&#3621;&#3619;&#3627;&#3633;&#3626;&#3627;&#3621;&#3633;&#3585;_&#3611;&#3637;2545-55\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_DriveD_IT\1&#3600;&#3634;&#3609;&#3586;&#3657;&#3629;&#3617;&#3641;&#3621;&#3585;&#3621;&#3634;&#3591;\&#3586;&#3657;&#3629;&#3617;&#3641;&#3621;&#3607;&#3635;&#3648;&#3609;&#3637;&#3618;&#3610;&#3626;&#3606;&#3634;&#3609;&#3610;&#3619;&#3636;&#3585;&#3634;&#3619;_&#3611;&#3637;2551-59\&#3648;&#3605;&#3619;&#3637;&#3618;&#3617;&#3586;&#3657;&#3629;&#3617;&#3641;&#3621;&#3619;&#3614;&#3611;&#3637;2560_18&#3605;&#3588;59\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\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2E14-5CDE-49DB-988E-23A19BB0FF5B}">
  <dimension ref="B1:I170"/>
  <sheetViews>
    <sheetView workbookViewId="0">
      <selection activeCell="F31" sqref="F31"/>
    </sheetView>
  </sheetViews>
  <sheetFormatPr defaultRowHeight="14.25" x14ac:dyDescent="0.2"/>
  <cols>
    <col min="2" max="2" width="26.125" bestFit="1" customWidth="1"/>
    <col min="3" max="3" width="15.375" bestFit="1" customWidth="1"/>
    <col min="4" max="4" width="11.125" bestFit="1" customWidth="1"/>
    <col min="5" max="5" width="11.625" bestFit="1" customWidth="1"/>
    <col min="6" max="6" width="11.875" bestFit="1" customWidth="1"/>
    <col min="7" max="7" width="15.75" bestFit="1" customWidth="1"/>
    <col min="8" max="8" width="14" bestFit="1" customWidth="1"/>
    <col min="9" max="9" width="8.625" bestFit="1" customWidth="1"/>
  </cols>
  <sheetData>
    <row r="1" spans="2:9" ht="24" x14ac:dyDescent="0.2">
      <c r="B1" s="16" t="s">
        <v>192</v>
      </c>
      <c r="C1" s="17" t="s">
        <v>38</v>
      </c>
      <c r="D1" s="17" t="s">
        <v>193</v>
      </c>
      <c r="E1" s="18">
        <v>256602</v>
      </c>
      <c r="F1" s="19">
        <v>243222</v>
      </c>
      <c r="G1" s="16" t="s">
        <v>194</v>
      </c>
    </row>
    <row r="2" spans="2:9" ht="24" x14ac:dyDescent="0.2">
      <c r="B2" s="17" t="s">
        <v>195</v>
      </c>
      <c r="C2" s="20" t="s">
        <v>196</v>
      </c>
      <c r="D2" s="17" t="s">
        <v>197</v>
      </c>
      <c r="E2" s="17" t="s">
        <v>198</v>
      </c>
      <c r="F2" s="17" t="s">
        <v>199</v>
      </c>
      <c r="G2" s="17" t="s">
        <v>200</v>
      </c>
      <c r="H2" s="20" t="s">
        <v>201</v>
      </c>
    </row>
    <row r="3" spans="2:9" ht="21.75" x14ac:dyDescent="0.2">
      <c r="B3" s="20">
        <v>10698</v>
      </c>
      <c r="C3" s="20" t="s">
        <v>202</v>
      </c>
      <c r="D3" s="20" t="s">
        <v>203</v>
      </c>
      <c r="E3" s="21">
        <v>83327889.069999993</v>
      </c>
      <c r="F3" s="22">
        <v>50747</v>
      </c>
      <c r="G3" s="21">
        <v>1642.03</v>
      </c>
    </row>
    <row r="4" spans="2:9" ht="21.75" x14ac:dyDescent="0.2">
      <c r="B4" s="20" t="s">
        <v>204</v>
      </c>
      <c r="C4" s="21">
        <v>61591031.460000001</v>
      </c>
      <c r="D4" s="22">
        <v>2966</v>
      </c>
      <c r="E4" s="22">
        <v>17520</v>
      </c>
      <c r="F4" s="21">
        <v>3314.88</v>
      </c>
      <c r="G4" s="21">
        <v>20765.689999999999</v>
      </c>
      <c r="H4" s="21">
        <v>3515.47</v>
      </c>
      <c r="I4" s="21">
        <v>18580.169999999998</v>
      </c>
    </row>
    <row r="5" spans="2:9" ht="21.75" x14ac:dyDescent="0.2">
      <c r="B5" s="20">
        <v>10863</v>
      </c>
      <c r="C5" s="20" t="s">
        <v>205</v>
      </c>
      <c r="D5" s="20" t="s">
        <v>203</v>
      </c>
      <c r="E5" s="21">
        <v>11716424.52</v>
      </c>
      <c r="F5" s="22">
        <v>12915</v>
      </c>
      <c r="G5" s="20">
        <v>907.2</v>
      </c>
    </row>
    <row r="6" spans="2:9" ht="21.75" x14ac:dyDescent="0.2">
      <c r="B6" s="20" t="s">
        <v>204</v>
      </c>
      <c r="C6" s="21">
        <v>730359.16</v>
      </c>
      <c r="D6" s="20">
        <v>150</v>
      </c>
      <c r="E6" s="20">
        <v>363</v>
      </c>
      <c r="F6" s="20">
        <v>98.43</v>
      </c>
      <c r="G6" s="21">
        <v>4869.0600000000004</v>
      </c>
      <c r="H6" s="21">
        <v>2012.01</v>
      </c>
      <c r="I6" s="21">
        <v>7420.28</v>
      </c>
    </row>
    <row r="7" spans="2:9" ht="21.75" x14ac:dyDescent="0.2">
      <c r="B7" s="20">
        <v>10864</v>
      </c>
      <c r="C7" s="20" t="s">
        <v>206</v>
      </c>
      <c r="D7" s="20" t="s">
        <v>203</v>
      </c>
      <c r="E7" s="21">
        <v>18483781.100000001</v>
      </c>
      <c r="F7" s="22">
        <v>26380</v>
      </c>
      <c r="G7" s="20">
        <v>700.67</v>
      </c>
    </row>
    <row r="8" spans="2:9" ht="21.75" x14ac:dyDescent="0.2">
      <c r="B8" s="20" t="s">
        <v>204</v>
      </c>
      <c r="C8" s="21">
        <v>8752531.0199999996</v>
      </c>
      <c r="D8" s="20">
        <v>685</v>
      </c>
      <c r="E8" s="22">
        <v>2465</v>
      </c>
      <c r="F8" s="20">
        <v>371.07</v>
      </c>
      <c r="G8" s="21">
        <v>12777.42</v>
      </c>
      <c r="H8" s="21">
        <v>3550.72</v>
      </c>
      <c r="I8" s="21">
        <v>23586.98</v>
      </c>
    </row>
    <row r="9" spans="2:9" ht="21.75" x14ac:dyDescent="0.2">
      <c r="B9" s="20">
        <v>10865</v>
      </c>
      <c r="C9" s="20" t="s">
        <v>207</v>
      </c>
      <c r="D9" s="20" t="s">
        <v>203</v>
      </c>
      <c r="E9" s="21">
        <v>7368056.0899999999</v>
      </c>
      <c r="F9" s="22">
        <v>18653</v>
      </c>
      <c r="G9" s="20">
        <v>395.01</v>
      </c>
    </row>
    <row r="10" spans="2:9" ht="21.75" x14ac:dyDescent="0.2">
      <c r="B10" s="20" t="s">
        <v>204</v>
      </c>
      <c r="C10" s="21">
        <v>13063047.02</v>
      </c>
      <c r="D10" s="20">
        <v>334</v>
      </c>
      <c r="E10" s="22">
        <v>1085</v>
      </c>
      <c r="F10" s="20">
        <v>177.75</v>
      </c>
      <c r="G10" s="21">
        <v>39110.92</v>
      </c>
      <c r="H10" s="21">
        <v>12039.67</v>
      </c>
      <c r="I10" s="21">
        <v>73492.070000000007</v>
      </c>
    </row>
    <row r="11" spans="2:9" ht="24" x14ac:dyDescent="0.2">
      <c r="B11" s="16"/>
    </row>
    <row r="12" spans="2:9" ht="24" x14ac:dyDescent="0.2">
      <c r="B12" s="16" t="s">
        <v>192</v>
      </c>
      <c r="C12" s="17" t="s">
        <v>47</v>
      </c>
      <c r="D12" s="17" t="s">
        <v>193</v>
      </c>
      <c r="E12" s="18">
        <v>256602</v>
      </c>
      <c r="F12" s="19">
        <v>243222</v>
      </c>
      <c r="G12" s="16" t="s">
        <v>194</v>
      </c>
    </row>
    <row r="13" spans="2:9" ht="24" x14ac:dyDescent="0.2">
      <c r="B13" s="17" t="s">
        <v>195</v>
      </c>
      <c r="C13" s="20" t="s">
        <v>196</v>
      </c>
      <c r="D13" s="17" t="s">
        <v>197</v>
      </c>
      <c r="E13" s="17" t="s">
        <v>198</v>
      </c>
      <c r="F13" s="17" t="s">
        <v>199</v>
      </c>
      <c r="G13" s="17" t="s">
        <v>200</v>
      </c>
      <c r="H13" s="20" t="s">
        <v>201</v>
      </c>
    </row>
    <row r="14" spans="2:9" ht="21.75" x14ac:dyDescent="0.2">
      <c r="B14" s="20">
        <v>10686</v>
      </c>
      <c r="C14" s="20" t="s">
        <v>208</v>
      </c>
      <c r="D14" s="20" t="s">
        <v>203</v>
      </c>
      <c r="E14" s="21">
        <v>203646618.25</v>
      </c>
      <c r="F14" s="22">
        <v>123421</v>
      </c>
      <c r="G14" s="21">
        <v>1650.02</v>
      </c>
    </row>
    <row r="15" spans="2:9" ht="21.75" x14ac:dyDescent="0.2">
      <c r="B15" s="20" t="s">
        <v>204</v>
      </c>
      <c r="C15" s="21">
        <v>174442456.44</v>
      </c>
      <c r="D15" s="22">
        <v>5406</v>
      </c>
      <c r="E15" s="22">
        <v>38018</v>
      </c>
      <c r="F15" s="21">
        <v>5505.77</v>
      </c>
      <c r="G15" s="21">
        <v>32268.3</v>
      </c>
      <c r="H15" s="21">
        <v>4588.42</v>
      </c>
      <c r="I15" s="21">
        <v>31683.57</v>
      </c>
    </row>
    <row r="16" spans="2:9" ht="21.75" x14ac:dyDescent="0.2">
      <c r="B16" s="20">
        <v>10756</v>
      </c>
      <c r="C16" s="20" t="s">
        <v>209</v>
      </c>
      <c r="D16" s="20" t="s">
        <v>203</v>
      </c>
      <c r="E16" s="21">
        <v>9050171.7799999993</v>
      </c>
      <c r="F16" s="22">
        <v>19179</v>
      </c>
      <c r="G16" s="20">
        <v>471.88</v>
      </c>
    </row>
    <row r="17" spans="2:9" ht="21.75" x14ac:dyDescent="0.2">
      <c r="B17" s="20" t="s">
        <v>204</v>
      </c>
      <c r="C17" s="21">
        <v>23408652.530000001</v>
      </c>
      <c r="D17" s="20">
        <v>356</v>
      </c>
      <c r="E17" s="22">
        <v>2041</v>
      </c>
      <c r="F17" s="20">
        <v>196.75</v>
      </c>
      <c r="G17" s="21">
        <v>65754.64</v>
      </c>
      <c r="H17" s="21">
        <v>11469.21</v>
      </c>
      <c r="I17" s="21">
        <v>118978.33</v>
      </c>
    </row>
    <row r="18" spans="2:9" ht="21.75" x14ac:dyDescent="0.2">
      <c r="B18" s="20">
        <v>10758</v>
      </c>
      <c r="C18" s="20" t="s">
        <v>210</v>
      </c>
      <c r="D18" s="20" t="s">
        <v>203</v>
      </c>
      <c r="E18" s="21">
        <v>25055033.039999999</v>
      </c>
      <c r="F18" s="22">
        <v>33615</v>
      </c>
      <c r="G18" s="20">
        <v>745.35</v>
      </c>
    </row>
    <row r="19" spans="2:9" ht="21.75" x14ac:dyDescent="0.2">
      <c r="B19" s="20" t="s">
        <v>204</v>
      </c>
      <c r="C19" s="21">
        <v>22192804.370000001</v>
      </c>
      <c r="D19" s="20">
        <v>890</v>
      </c>
      <c r="E19" s="22">
        <v>4319</v>
      </c>
      <c r="F19" s="20">
        <v>707.13</v>
      </c>
      <c r="G19" s="21">
        <v>24935.74</v>
      </c>
      <c r="H19" s="21">
        <v>5138.41</v>
      </c>
      <c r="I19" s="21">
        <v>31384.25</v>
      </c>
    </row>
    <row r="20" spans="2:9" ht="21.75" x14ac:dyDescent="0.2">
      <c r="B20" s="20">
        <v>10759</v>
      </c>
      <c r="C20" s="20" t="s">
        <v>211</v>
      </c>
      <c r="D20" s="20" t="s">
        <v>203</v>
      </c>
      <c r="E20" s="21">
        <v>23888142.359999999</v>
      </c>
      <c r="F20" s="22">
        <v>19357</v>
      </c>
      <c r="G20" s="21">
        <v>1234.08</v>
      </c>
    </row>
    <row r="21" spans="2:9" ht="21.75" x14ac:dyDescent="0.2">
      <c r="B21" s="20" t="s">
        <v>204</v>
      </c>
      <c r="C21" s="21">
        <v>7021874.0800000001</v>
      </c>
      <c r="D21" s="20">
        <v>340</v>
      </c>
      <c r="E21" s="22">
        <v>1651</v>
      </c>
      <c r="F21" s="20">
        <v>258.5</v>
      </c>
      <c r="G21" s="21">
        <v>20652.57</v>
      </c>
      <c r="H21" s="21">
        <v>4253.1000000000004</v>
      </c>
      <c r="I21" s="21">
        <v>27164.34</v>
      </c>
    </row>
    <row r="22" spans="2:9" ht="21.75" x14ac:dyDescent="0.2">
      <c r="B22" s="20">
        <v>10760</v>
      </c>
      <c r="C22" s="20" t="s">
        <v>212</v>
      </c>
      <c r="D22" s="20" t="s">
        <v>203</v>
      </c>
      <c r="E22" s="21">
        <v>36855078.850000001</v>
      </c>
      <c r="F22" s="22">
        <v>31156</v>
      </c>
      <c r="G22" s="21">
        <v>1182.92</v>
      </c>
    </row>
    <row r="23" spans="2:9" ht="21.75" x14ac:dyDescent="0.2">
      <c r="B23" s="20" t="s">
        <v>204</v>
      </c>
      <c r="C23" s="21">
        <v>9924171.6799999997</v>
      </c>
      <c r="D23" s="20">
        <v>824</v>
      </c>
      <c r="E23" s="22">
        <v>3764</v>
      </c>
      <c r="F23" s="20">
        <v>537.04999999999995</v>
      </c>
      <c r="G23" s="21">
        <v>12043.9</v>
      </c>
      <c r="H23" s="21">
        <v>2636.6</v>
      </c>
      <c r="I23" s="21">
        <v>18478.990000000002</v>
      </c>
    </row>
    <row r="24" spans="2:9" ht="21.75" x14ac:dyDescent="0.2">
      <c r="B24" s="20">
        <v>28875</v>
      </c>
      <c r="C24" s="20" t="s">
        <v>213</v>
      </c>
      <c r="D24" s="20" t="s">
        <v>203</v>
      </c>
      <c r="E24" s="21">
        <v>7435338.4500000002</v>
      </c>
      <c r="F24" s="22">
        <v>5691</v>
      </c>
      <c r="G24" s="21">
        <v>1306.51</v>
      </c>
    </row>
    <row r="25" spans="2:9" ht="21.75" x14ac:dyDescent="0.2">
      <c r="B25" s="20" t="s">
        <v>204</v>
      </c>
      <c r="C25" s="21">
        <v>3020747.69</v>
      </c>
      <c r="D25" s="20">
        <v>126</v>
      </c>
      <c r="E25" s="20">
        <v>526</v>
      </c>
      <c r="F25" s="20">
        <v>26.34</v>
      </c>
      <c r="G25" s="21">
        <v>23974.19</v>
      </c>
      <c r="H25" s="21">
        <v>5742.87</v>
      </c>
      <c r="I25" s="21">
        <v>114671.58</v>
      </c>
    </row>
    <row r="26" spans="2:9" ht="21.75" x14ac:dyDescent="0.2">
      <c r="B26" s="20">
        <v>41768</v>
      </c>
      <c r="C26" s="20" t="s">
        <v>214</v>
      </c>
      <c r="D26" s="20" t="s">
        <v>203</v>
      </c>
      <c r="E26" s="21">
        <v>11836604.210000001</v>
      </c>
      <c r="F26" s="22">
        <v>1144</v>
      </c>
      <c r="G26" s="21">
        <v>10346.68</v>
      </c>
    </row>
    <row r="27" spans="2:9" ht="21.75" x14ac:dyDescent="0.2">
      <c r="B27" s="20" t="s">
        <v>215</v>
      </c>
    </row>
    <row r="28" spans="2:9" ht="21.75" x14ac:dyDescent="0.2">
      <c r="B28" s="20" t="s">
        <v>204</v>
      </c>
      <c r="C28" s="20">
        <v>0</v>
      </c>
      <c r="D28" s="20">
        <v>0</v>
      </c>
      <c r="E28" s="20">
        <v>0</v>
      </c>
      <c r="F28" s="20">
        <v>0</v>
      </c>
    </row>
    <row r="29" spans="2:9" ht="24" x14ac:dyDescent="0.2">
      <c r="B29" s="16"/>
    </row>
    <row r="30" spans="2:9" ht="24" x14ac:dyDescent="0.2">
      <c r="B30" s="16" t="s">
        <v>192</v>
      </c>
      <c r="C30" s="17" t="s">
        <v>65</v>
      </c>
      <c r="D30" s="17" t="s">
        <v>193</v>
      </c>
      <c r="E30" s="18">
        <v>256602</v>
      </c>
      <c r="F30" s="19">
        <v>243222</v>
      </c>
      <c r="G30" s="16" t="s">
        <v>194</v>
      </c>
    </row>
    <row r="31" spans="2:9" ht="24" x14ac:dyDescent="0.2">
      <c r="B31" s="17" t="s">
        <v>195</v>
      </c>
      <c r="C31" s="20" t="s">
        <v>196</v>
      </c>
      <c r="D31" s="17" t="s">
        <v>197</v>
      </c>
      <c r="E31" s="17" t="s">
        <v>198</v>
      </c>
      <c r="F31" s="17" t="s">
        <v>199</v>
      </c>
      <c r="G31" s="17" t="s">
        <v>200</v>
      </c>
      <c r="H31" s="20" t="s">
        <v>201</v>
      </c>
    </row>
    <row r="32" spans="2:9" ht="21.75" x14ac:dyDescent="0.2">
      <c r="B32" s="20">
        <v>10687</v>
      </c>
      <c r="C32" s="20" t="s">
        <v>216</v>
      </c>
      <c r="D32" s="20" t="s">
        <v>203</v>
      </c>
      <c r="E32" s="21">
        <v>97027220.700000003</v>
      </c>
      <c r="F32" s="22">
        <v>109560</v>
      </c>
      <c r="G32" s="20">
        <v>885.61</v>
      </c>
    </row>
    <row r="33" spans="2:9" ht="21.75" x14ac:dyDescent="0.2">
      <c r="B33" s="20" t="s">
        <v>204</v>
      </c>
      <c r="C33" s="21">
        <v>144522396.59999999</v>
      </c>
      <c r="D33" s="22">
        <v>5465</v>
      </c>
      <c r="E33" s="22">
        <v>29156</v>
      </c>
      <c r="F33" s="21">
        <v>9168.09</v>
      </c>
      <c r="G33" s="21">
        <v>26445.09</v>
      </c>
      <c r="H33" s="21">
        <v>4956.87</v>
      </c>
      <c r="I33" s="21">
        <v>15763.64</v>
      </c>
    </row>
    <row r="34" spans="2:9" ht="21.75" x14ac:dyDescent="0.2">
      <c r="B34" s="20">
        <v>10761</v>
      </c>
      <c r="C34" s="20" t="s">
        <v>217</v>
      </c>
      <c r="D34" s="20" t="s">
        <v>203</v>
      </c>
      <c r="E34" s="21">
        <v>27595079.07</v>
      </c>
      <c r="F34" s="22">
        <v>26922</v>
      </c>
      <c r="G34" s="21">
        <v>1025</v>
      </c>
    </row>
    <row r="35" spans="2:9" ht="21.75" x14ac:dyDescent="0.2">
      <c r="B35" s="20" t="s">
        <v>204</v>
      </c>
      <c r="C35" s="21">
        <v>8170692.5300000003</v>
      </c>
      <c r="D35" s="20">
        <v>561</v>
      </c>
      <c r="E35" s="22">
        <v>3093</v>
      </c>
      <c r="F35" s="20">
        <v>276.52</v>
      </c>
      <c r="G35" s="21">
        <v>14564.51</v>
      </c>
      <c r="H35" s="21">
        <v>2641.67</v>
      </c>
      <c r="I35" s="21">
        <v>29547.86</v>
      </c>
    </row>
    <row r="36" spans="2:9" ht="21.75" x14ac:dyDescent="0.2">
      <c r="B36" s="20">
        <v>10762</v>
      </c>
      <c r="C36" s="20" t="s">
        <v>218</v>
      </c>
      <c r="D36" s="20" t="s">
        <v>203</v>
      </c>
      <c r="E36" s="21">
        <v>51488615.049999997</v>
      </c>
      <c r="F36" s="22">
        <v>19556</v>
      </c>
      <c r="G36" s="21">
        <v>2632.88</v>
      </c>
    </row>
    <row r="37" spans="2:9" ht="21.75" x14ac:dyDescent="0.2">
      <c r="B37" s="20" t="s">
        <v>204</v>
      </c>
      <c r="C37" s="21">
        <v>14400498.76</v>
      </c>
      <c r="D37" s="20">
        <v>513</v>
      </c>
      <c r="E37" s="22">
        <v>2187</v>
      </c>
      <c r="F37" s="20">
        <v>267.12</v>
      </c>
      <c r="G37" s="21">
        <v>28071.15</v>
      </c>
      <c r="H37" s="21">
        <v>6584.59</v>
      </c>
      <c r="I37" s="21">
        <v>53910.3</v>
      </c>
    </row>
    <row r="38" spans="2:9" ht="21.75" x14ac:dyDescent="0.2">
      <c r="B38" s="20">
        <v>10763</v>
      </c>
      <c r="C38" s="20" t="s">
        <v>219</v>
      </c>
      <c r="D38" s="20" t="s">
        <v>203</v>
      </c>
      <c r="E38" s="21">
        <v>18124853.239999998</v>
      </c>
      <c r="F38" s="22">
        <v>23144</v>
      </c>
      <c r="G38" s="20">
        <v>783.13</v>
      </c>
    </row>
    <row r="39" spans="2:9" ht="21.75" x14ac:dyDescent="0.2">
      <c r="B39" s="20" t="s">
        <v>204</v>
      </c>
      <c r="C39" s="21">
        <v>8445526.75</v>
      </c>
      <c r="D39" s="20">
        <v>430</v>
      </c>
      <c r="E39" s="22">
        <v>2110</v>
      </c>
      <c r="F39" s="20">
        <v>323</v>
      </c>
      <c r="G39" s="21">
        <v>19640.759999999998</v>
      </c>
      <c r="H39" s="21">
        <v>4002.62</v>
      </c>
      <c r="I39" s="21">
        <v>26147.14</v>
      </c>
    </row>
    <row r="40" spans="2:9" ht="21.75" x14ac:dyDescent="0.2">
      <c r="B40" s="20">
        <v>10764</v>
      </c>
      <c r="C40" s="20" t="s">
        <v>220</v>
      </c>
      <c r="D40" s="20" t="s">
        <v>203</v>
      </c>
      <c r="E40" s="21">
        <v>15640038.18</v>
      </c>
      <c r="F40" s="22">
        <v>11914</v>
      </c>
      <c r="G40" s="21">
        <v>1312.74</v>
      </c>
    </row>
    <row r="41" spans="2:9" ht="21.75" x14ac:dyDescent="0.2">
      <c r="B41" s="20" t="s">
        <v>204</v>
      </c>
      <c r="C41" s="21">
        <v>1652980.57</v>
      </c>
      <c r="D41" s="20">
        <v>316</v>
      </c>
      <c r="E41" s="22">
        <v>1459</v>
      </c>
      <c r="F41" s="20">
        <v>117.19</v>
      </c>
      <c r="G41" s="21">
        <v>5230.95</v>
      </c>
      <c r="H41" s="21">
        <v>1132.95</v>
      </c>
      <c r="I41" s="21">
        <v>14104.58</v>
      </c>
    </row>
    <row r="42" spans="2:9" ht="21.75" x14ac:dyDescent="0.2">
      <c r="B42" s="20">
        <v>10765</v>
      </c>
      <c r="C42" s="20" t="s">
        <v>221</v>
      </c>
      <c r="D42" s="20" t="s">
        <v>203</v>
      </c>
      <c r="E42" s="21">
        <v>15077296.939999999</v>
      </c>
      <c r="F42" s="22">
        <v>18248</v>
      </c>
      <c r="G42" s="20">
        <v>826.24</v>
      </c>
    </row>
    <row r="43" spans="2:9" ht="21.75" x14ac:dyDescent="0.2">
      <c r="B43" s="20" t="s">
        <v>204</v>
      </c>
      <c r="C43" s="21">
        <v>5562130.8200000003</v>
      </c>
      <c r="D43" s="20">
        <v>390</v>
      </c>
      <c r="E43" s="22">
        <v>2280</v>
      </c>
      <c r="F43" s="20">
        <v>185.87</v>
      </c>
      <c r="G43" s="21">
        <v>14261.87</v>
      </c>
      <c r="H43" s="21">
        <v>2439.5300000000002</v>
      </c>
      <c r="I43" s="21">
        <v>29925.21</v>
      </c>
    </row>
    <row r="44" spans="2:9" ht="21.75" x14ac:dyDescent="0.2">
      <c r="B44" s="20">
        <v>10766</v>
      </c>
      <c r="C44" s="20" t="s">
        <v>222</v>
      </c>
      <c r="D44" s="20" t="s">
        <v>203</v>
      </c>
      <c r="E44" s="21">
        <v>19775284.800000001</v>
      </c>
      <c r="F44" s="22">
        <v>23009</v>
      </c>
      <c r="G44" s="20">
        <v>859.46</v>
      </c>
    </row>
    <row r="45" spans="2:9" ht="21.75" x14ac:dyDescent="0.2">
      <c r="B45" s="20" t="s">
        <v>204</v>
      </c>
      <c r="C45" s="21">
        <v>4366565.4000000004</v>
      </c>
      <c r="D45" s="20">
        <v>482</v>
      </c>
      <c r="E45" s="22">
        <v>1747</v>
      </c>
      <c r="F45" s="20">
        <v>283.72000000000003</v>
      </c>
      <c r="G45" s="21">
        <v>9059.26</v>
      </c>
      <c r="H45" s="21">
        <v>2499.4699999999998</v>
      </c>
      <c r="I45" s="21">
        <v>15390.57</v>
      </c>
    </row>
    <row r="46" spans="2:9" ht="21.75" x14ac:dyDescent="0.2">
      <c r="B46" s="20">
        <v>10767</v>
      </c>
      <c r="C46" s="20" t="s">
        <v>223</v>
      </c>
      <c r="D46" s="20" t="s">
        <v>203</v>
      </c>
      <c r="E46" s="21">
        <v>11337903.390000001</v>
      </c>
      <c r="F46" s="22">
        <v>9925</v>
      </c>
      <c r="G46" s="21">
        <v>1142.3599999999999</v>
      </c>
    </row>
    <row r="47" spans="2:9" ht="21.75" x14ac:dyDescent="0.2">
      <c r="B47" s="20" t="s">
        <v>204</v>
      </c>
      <c r="C47" s="21">
        <v>4923740.57</v>
      </c>
      <c r="D47" s="22">
        <v>1010</v>
      </c>
      <c r="E47" s="22">
        <v>1744</v>
      </c>
      <c r="F47" s="20">
        <v>112.55</v>
      </c>
      <c r="G47" s="21">
        <v>4874.99</v>
      </c>
      <c r="H47" s="21">
        <v>2823.25</v>
      </c>
      <c r="I47" s="21">
        <v>43747.14</v>
      </c>
    </row>
    <row r="48" spans="2:9" ht="24" x14ac:dyDescent="0.2">
      <c r="B48" s="16"/>
    </row>
    <row r="49" spans="2:9" ht="24" x14ac:dyDescent="0.2">
      <c r="B49" s="16" t="s">
        <v>192</v>
      </c>
      <c r="C49" s="17" t="s">
        <v>82</v>
      </c>
      <c r="D49" s="17" t="s">
        <v>193</v>
      </c>
      <c r="E49" s="18">
        <v>256602</v>
      </c>
      <c r="F49" s="19">
        <v>243222</v>
      </c>
      <c r="G49" s="16" t="s">
        <v>194</v>
      </c>
    </row>
    <row r="50" spans="2:9" ht="24" x14ac:dyDescent="0.2">
      <c r="B50" s="17" t="s">
        <v>195</v>
      </c>
      <c r="C50" s="20" t="s">
        <v>196</v>
      </c>
      <c r="D50" s="17" t="s">
        <v>197</v>
      </c>
      <c r="E50" s="17" t="s">
        <v>198</v>
      </c>
      <c r="F50" s="17" t="s">
        <v>199</v>
      </c>
      <c r="G50" s="17" t="s">
        <v>200</v>
      </c>
      <c r="H50" s="20" t="s">
        <v>201</v>
      </c>
    </row>
    <row r="51" spans="2:9" ht="21.75" x14ac:dyDescent="0.2">
      <c r="B51" s="20">
        <v>10660</v>
      </c>
      <c r="C51" s="20" t="s">
        <v>224</v>
      </c>
      <c r="D51" s="20" t="s">
        <v>203</v>
      </c>
      <c r="E51" s="21">
        <v>98533162.810000002</v>
      </c>
      <c r="F51" s="22">
        <v>40523</v>
      </c>
      <c r="G51" s="21">
        <v>2431.54</v>
      </c>
    </row>
    <row r="52" spans="2:9" ht="21.75" x14ac:dyDescent="0.2">
      <c r="B52" s="20" t="s">
        <v>204</v>
      </c>
      <c r="C52" s="21">
        <v>158597400.62</v>
      </c>
      <c r="D52" s="22">
        <v>2818</v>
      </c>
      <c r="E52" s="22">
        <v>15019</v>
      </c>
      <c r="F52" s="21">
        <v>4601.33</v>
      </c>
      <c r="G52" s="21">
        <v>56280.13</v>
      </c>
      <c r="H52" s="21">
        <v>10559.78</v>
      </c>
      <c r="I52" s="21">
        <v>34467.71</v>
      </c>
    </row>
    <row r="53" spans="2:9" ht="21.75" x14ac:dyDescent="0.2">
      <c r="B53" s="20">
        <v>10688</v>
      </c>
      <c r="C53" s="20" t="s">
        <v>225</v>
      </c>
      <c r="D53" s="20" t="s">
        <v>203</v>
      </c>
      <c r="E53" s="21">
        <v>31520789.879999999</v>
      </c>
      <c r="F53" s="22">
        <v>41553</v>
      </c>
      <c r="G53" s="20">
        <v>758.57</v>
      </c>
    </row>
    <row r="54" spans="2:9" ht="21.75" x14ac:dyDescent="0.2">
      <c r="B54" s="20" t="s">
        <v>204</v>
      </c>
      <c r="C54" s="21">
        <v>52954944.170000002</v>
      </c>
      <c r="D54" s="22">
        <v>2045</v>
      </c>
      <c r="E54" s="22">
        <v>10356</v>
      </c>
      <c r="F54" s="21">
        <v>2754.88</v>
      </c>
      <c r="G54" s="21">
        <v>25894.84</v>
      </c>
      <c r="H54" s="21">
        <v>5113.46</v>
      </c>
      <c r="I54" s="21">
        <v>19222.25</v>
      </c>
    </row>
    <row r="55" spans="2:9" ht="21.75" x14ac:dyDescent="0.2">
      <c r="B55" s="20">
        <v>10768</v>
      </c>
      <c r="C55" s="20" t="s">
        <v>226</v>
      </c>
      <c r="D55" s="20" t="s">
        <v>203</v>
      </c>
      <c r="E55" s="21">
        <v>13640249.699999999</v>
      </c>
      <c r="F55" s="22">
        <v>15671</v>
      </c>
      <c r="G55" s="20">
        <v>870.41</v>
      </c>
    </row>
    <row r="56" spans="2:9" ht="21.75" x14ac:dyDescent="0.2">
      <c r="B56" s="20" t="s">
        <v>204</v>
      </c>
      <c r="C56" s="21">
        <v>5023995.4000000004</v>
      </c>
      <c r="D56" s="20">
        <v>388</v>
      </c>
      <c r="E56" s="22">
        <v>1306</v>
      </c>
      <c r="F56" s="20">
        <v>289.27999999999997</v>
      </c>
      <c r="G56" s="21">
        <v>12948.44</v>
      </c>
      <c r="H56" s="21">
        <v>3846.86</v>
      </c>
      <c r="I56" s="21">
        <v>17367.400000000001</v>
      </c>
    </row>
    <row r="57" spans="2:9" ht="21.75" x14ac:dyDescent="0.2">
      <c r="B57" s="20">
        <v>10769</v>
      </c>
      <c r="C57" s="20" t="s">
        <v>227</v>
      </c>
      <c r="D57" s="20" t="s">
        <v>203</v>
      </c>
      <c r="E57" s="21">
        <v>11254398.4</v>
      </c>
      <c r="F57" s="22">
        <v>18724</v>
      </c>
      <c r="G57" s="20">
        <v>601.07000000000005</v>
      </c>
    </row>
    <row r="58" spans="2:9" ht="21.75" x14ac:dyDescent="0.2">
      <c r="B58" s="20" t="s">
        <v>228</v>
      </c>
    </row>
    <row r="59" spans="2:9" ht="21.75" x14ac:dyDescent="0.2">
      <c r="B59" s="20" t="s">
        <v>204</v>
      </c>
      <c r="C59" s="21">
        <v>4316226.21</v>
      </c>
      <c r="D59" s="20">
        <v>628</v>
      </c>
      <c r="E59" s="22">
        <v>2224</v>
      </c>
      <c r="F59" s="20">
        <v>284.16000000000003</v>
      </c>
      <c r="G59" s="21">
        <v>6872.97</v>
      </c>
      <c r="H59" s="21">
        <v>1940.75</v>
      </c>
      <c r="I59" s="21">
        <v>15189.58</v>
      </c>
    </row>
    <row r="60" spans="2:9" ht="21.75" x14ac:dyDescent="0.2">
      <c r="B60" s="20">
        <v>10770</v>
      </c>
      <c r="C60" s="20" t="s">
        <v>229</v>
      </c>
      <c r="D60" s="20" t="s">
        <v>203</v>
      </c>
      <c r="E60" s="21">
        <v>13831550.17</v>
      </c>
      <c r="F60" s="22">
        <v>11758</v>
      </c>
      <c r="G60" s="21">
        <v>1176.3499999999999</v>
      </c>
    </row>
    <row r="61" spans="2:9" ht="21.75" x14ac:dyDescent="0.2">
      <c r="B61" s="20" t="s">
        <v>204</v>
      </c>
      <c r="C61" s="21">
        <v>2661282.5299999998</v>
      </c>
      <c r="D61" s="20">
        <v>216</v>
      </c>
      <c r="E61" s="20">
        <v>709</v>
      </c>
      <c r="F61" s="20">
        <v>153.81</v>
      </c>
      <c r="G61" s="21">
        <v>12320.75</v>
      </c>
      <c r="H61" s="21">
        <v>3753.57</v>
      </c>
      <c r="I61" s="21">
        <v>17302.39</v>
      </c>
    </row>
    <row r="62" spans="2:9" ht="21.75" x14ac:dyDescent="0.2">
      <c r="B62" s="20">
        <v>10771</v>
      </c>
      <c r="C62" s="20" t="s">
        <v>230</v>
      </c>
      <c r="D62" s="20" t="s">
        <v>203</v>
      </c>
      <c r="E62" s="21">
        <v>9660604.75</v>
      </c>
      <c r="F62" s="22">
        <v>8416</v>
      </c>
      <c r="G62" s="21">
        <v>1147.8900000000001</v>
      </c>
    </row>
    <row r="63" spans="2:9" ht="21.75" x14ac:dyDescent="0.2">
      <c r="B63" s="20" t="s">
        <v>204</v>
      </c>
      <c r="C63" s="21">
        <v>2604039.83</v>
      </c>
      <c r="D63" s="20">
        <v>187</v>
      </c>
      <c r="E63" s="20">
        <v>594</v>
      </c>
      <c r="F63" s="20">
        <v>83.33</v>
      </c>
      <c r="G63" s="21">
        <v>13925.35</v>
      </c>
      <c r="H63" s="21">
        <v>4383.91</v>
      </c>
      <c r="I63" s="21">
        <v>31251.57</v>
      </c>
    </row>
    <row r="64" spans="2:9" ht="21.75" x14ac:dyDescent="0.2">
      <c r="B64" s="20">
        <v>10772</v>
      </c>
      <c r="C64" s="20" t="s">
        <v>231</v>
      </c>
      <c r="D64" s="20" t="s">
        <v>203</v>
      </c>
      <c r="E64" s="21">
        <v>33084687.690000001</v>
      </c>
      <c r="F64" s="22">
        <v>33291</v>
      </c>
      <c r="G64" s="20">
        <v>993.8</v>
      </c>
    </row>
    <row r="65" spans="2:9" ht="21.75" x14ac:dyDescent="0.2">
      <c r="B65" s="20" t="s">
        <v>204</v>
      </c>
      <c r="C65" s="21">
        <v>25913852.34</v>
      </c>
      <c r="D65" s="22">
        <v>1186</v>
      </c>
      <c r="E65" s="22">
        <v>4931</v>
      </c>
      <c r="F65" s="20">
        <v>967.98</v>
      </c>
      <c r="G65" s="21">
        <v>21849.79</v>
      </c>
      <c r="H65" s="21">
        <v>5255.29</v>
      </c>
      <c r="I65" s="21">
        <v>26771.09</v>
      </c>
    </row>
    <row r="66" spans="2:9" ht="21.75" x14ac:dyDescent="0.2">
      <c r="B66" s="20">
        <v>10773</v>
      </c>
      <c r="C66" s="20" t="s">
        <v>232</v>
      </c>
      <c r="D66" s="20" t="s">
        <v>203</v>
      </c>
      <c r="E66" s="21">
        <v>10746699.710000001</v>
      </c>
      <c r="F66" s="22">
        <v>16158</v>
      </c>
      <c r="G66" s="20">
        <v>665.1</v>
      </c>
    </row>
    <row r="67" spans="2:9" ht="21.75" x14ac:dyDescent="0.2">
      <c r="B67" s="20" t="s">
        <v>204</v>
      </c>
      <c r="C67" s="21">
        <v>2912311.57</v>
      </c>
      <c r="D67" s="20">
        <v>345</v>
      </c>
      <c r="E67" s="22">
        <v>1084</v>
      </c>
      <c r="F67" s="20">
        <v>273.88</v>
      </c>
      <c r="G67" s="21">
        <v>8441.48</v>
      </c>
      <c r="H67" s="21">
        <v>2686.63</v>
      </c>
      <c r="I67" s="21">
        <v>10633.62</v>
      </c>
    </row>
    <row r="68" spans="2:9" ht="21.75" x14ac:dyDescent="0.2">
      <c r="B68" s="20">
        <v>10775</v>
      </c>
      <c r="C68" s="20" t="s">
        <v>233</v>
      </c>
      <c r="D68" s="20" t="s">
        <v>203</v>
      </c>
      <c r="E68" s="21">
        <v>9087323.0899999999</v>
      </c>
      <c r="F68" s="22">
        <v>16257</v>
      </c>
      <c r="G68" s="20">
        <v>558.98</v>
      </c>
    </row>
    <row r="69" spans="2:9" ht="21.75" x14ac:dyDescent="0.2">
      <c r="B69" s="20" t="s">
        <v>204</v>
      </c>
      <c r="C69" s="21">
        <v>5007721.6500000004</v>
      </c>
      <c r="D69" s="20">
        <v>403</v>
      </c>
      <c r="E69" s="22">
        <v>1997</v>
      </c>
      <c r="F69" s="20">
        <v>213.03</v>
      </c>
      <c r="G69" s="21">
        <v>12426.11</v>
      </c>
      <c r="H69" s="21">
        <v>2507.62</v>
      </c>
      <c r="I69" s="21">
        <v>23507.65</v>
      </c>
    </row>
    <row r="70" spans="2:9" ht="21.75" x14ac:dyDescent="0.2">
      <c r="B70" s="20">
        <v>10776</v>
      </c>
      <c r="C70" s="20" t="s">
        <v>234</v>
      </c>
      <c r="D70" s="20" t="s">
        <v>203</v>
      </c>
      <c r="E70" s="21">
        <v>11798104.130000001</v>
      </c>
      <c r="F70" s="22">
        <v>15718</v>
      </c>
      <c r="G70" s="20">
        <v>750.61</v>
      </c>
    </row>
    <row r="71" spans="2:9" ht="21.75" x14ac:dyDescent="0.2">
      <c r="B71" s="20" t="s">
        <v>204</v>
      </c>
      <c r="C71" s="21">
        <v>4415870.2699999996</v>
      </c>
      <c r="D71" s="20">
        <v>369</v>
      </c>
      <c r="E71" s="22">
        <v>1461</v>
      </c>
      <c r="F71" s="20">
        <v>227.47</v>
      </c>
      <c r="G71" s="21">
        <v>11967.13</v>
      </c>
      <c r="H71" s="21">
        <v>3022.5</v>
      </c>
      <c r="I71" s="21">
        <v>19412.759999999998</v>
      </c>
    </row>
    <row r="72" spans="2:9" ht="24" x14ac:dyDescent="0.2">
      <c r="B72" s="16"/>
    </row>
    <row r="73" spans="2:9" ht="24" x14ac:dyDescent="0.2">
      <c r="B73" s="16" t="s">
        <v>192</v>
      </c>
      <c r="C73" s="17" t="s">
        <v>82</v>
      </c>
      <c r="D73" s="17" t="s">
        <v>193</v>
      </c>
      <c r="E73" s="18">
        <v>256602</v>
      </c>
      <c r="F73" s="19">
        <v>243222</v>
      </c>
      <c r="G73" s="16" t="s">
        <v>194</v>
      </c>
    </row>
    <row r="74" spans="2:9" ht="24" x14ac:dyDescent="0.2">
      <c r="B74" s="17" t="s">
        <v>195</v>
      </c>
      <c r="C74" s="20" t="s">
        <v>196</v>
      </c>
      <c r="D74" s="17" t="s">
        <v>197</v>
      </c>
      <c r="E74" s="17" t="s">
        <v>198</v>
      </c>
      <c r="F74" s="17" t="s">
        <v>199</v>
      </c>
      <c r="G74" s="17" t="s">
        <v>200</v>
      </c>
      <c r="H74" s="20" t="s">
        <v>201</v>
      </c>
    </row>
    <row r="75" spans="2:9" ht="21.75" x14ac:dyDescent="0.2">
      <c r="B75" s="20">
        <v>10777</v>
      </c>
      <c r="C75" s="20" t="s">
        <v>235</v>
      </c>
      <c r="D75" s="20" t="s">
        <v>203</v>
      </c>
      <c r="E75" s="21">
        <v>23522968.68</v>
      </c>
      <c r="F75" s="22">
        <v>21583</v>
      </c>
      <c r="G75" s="21">
        <v>1089.8800000000001</v>
      </c>
    </row>
    <row r="76" spans="2:9" ht="21.75" x14ac:dyDescent="0.2">
      <c r="B76" s="20" t="s">
        <v>204</v>
      </c>
      <c r="C76" s="21">
        <v>8838578.2899999991</v>
      </c>
      <c r="D76" s="20">
        <v>493</v>
      </c>
      <c r="E76" s="22">
        <v>1866</v>
      </c>
      <c r="F76" s="20">
        <v>354.3</v>
      </c>
      <c r="G76" s="21">
        <v>17928.150000000001</v>
      </c>
      <c r="H76" s="21">
        <v>4736.6400000000003</v>
      </c>
      <c r="I76" s="21">
        <v>24946.59</v>
      </c>
    </row>
    <row r="77" spans="2:9" ht="21.75" x14ac:dyDescent="0.2">
      <c r="B77" s="20">
        <v>10778</v>
      </c>
      <c r="C77" s="20" t="s">
        <v>236</v>
      </c>
      <c r="D77" s="20" t="s">
        <v>203</v>
      </c>
      <c r="E77" s="21">
        <v>5859860.9299999997</v>
      </c>
      <c r="F77" s="22">
        <v>6041</v>
      </c>
      <c r="G77" s="20">
        <v>970.02</v>
      </c>
    </row>
    <row r="78" spans="2:9" ht="21.75" x14ac:dyDescent="0.2">
      <c r="B78" s="20" t="s">
        <v>204</v>
      </c>
      <c r="C78" s="21">
        <v>1804464.82</v>
      </c>
      <c r="D78" s="20">
        <v>84</v>
      </c>
      <c r="E78" s="20">
        <v>247</v>
      </c>
      <c r="F78" s="20">
        <v>38.450000000000003</v>
      </c>
      <c r="G78" s="21">
        <v>21481.72</v>
      </c>
      <c r="H78" s="21">
        <v>7305.53</v>
      </c>
      <c r="I78" s="21">
        <v>46924.43</v>
      </c>
    </row>
    <row r="79" spans="2:9" ht="21.75" x14ac:dyDescent="0.2">
      <c r="B79" s="20">
        <v>10779</v>
      </c>
      <c r="C79" s="20" t="s">
        <v>237</v>
      </c>
      <c r="D79" s="20" t="s">
        <v>203</v>
      </c>
      <c r="E79" s="21">
        <v>13764279.49</v>
      </c>
      <c r="F79" s="22">
        <v>20018</v>
      </c>
      <c r="G79" s="20">
        <v>687.6</v>
      </c>
    </row>
    <row r="80" spans="2:9" ht="21.75" x14ac:dyDescent="0.2">
      <c r="B80" s="20" t="s">
        <v>204</v>
      </c>
      <c r="C80" s="21">
        <v>3271255.84</v>
      </c>
      <c r="D80" s="20">
        <v>263</v>
      </c>
      <c r="E80" s="20">
        <v>867</v>
      </c>
      <c r="F80" s="20">
        <v>185.98</v>
      </c>
      <c r="G80" s="21">
        <v>12438.24</v>
      </c>
      <c r="H80" s="21">
        <v>3773.07</v>
      </c>
      <c r="I80" s="21">
        <v>17588.849999999999</v>
      </c>
    </row>
    <row r="81" spans="2:9" ht="21.75" x14ac:dyDescent="0.2">
      <c r="B81" s="20">
        <v>10780</v>
      </c>
      <c r="C81" s="20" t="s">
        <v>238</v>
      </c>
      <c r="D81" s="20" t="s">
        <v>203</v>
      </c>
      <c r="E81" s="21">
        <v>8831431.1199999992</v>
      </c>
      <c r="F81" s="22">
        <v>8233</v>
      </c>
      <c r="G81" s="21">
        <v>1072.69</v>
      </c>
    </row>
    <row r="82" spans="2:9" ht="21.75" x14ac:dyDescent="0.2">
      <c r="B82" s="20" t="s">
        <v>204</v>
      </c>
      <c r="C82" s="21">
        <v>3203311.32</v>
      </c>
      <c r="D82" s="20">
        <v>108</v>
      </c>
      <c r="E82" s="20">
        <v>458</v>
      </c>
      <c r="F82" s="20">
        <v>85.51</v>
      </c>
      <c r="G82" s="21">
        <v>29660.29</v>
      </c>
      <c r="H82" s="21">
        <v>6994.13</v>
      </c>
      <c r="I82" s="21">
        <v>37463.39</v>
      </c>
    </row>
    <row r="83" spans="2:9" ht="21.75" x14ac:dyDescent="0.2">
      <c r="B83" s="20">
        <v>10781</v>
      </c>
      <c r="C83" s="20" t="s">
        <v>239</v>
      </c>
      <c r="D83" s="20" t="s">
        <v>203</v>
      </c>
      <c r="E83" s="21">
        <v>8029154.6799999997</v>
      </c>
      <c r="F83" s="22">
        <v>6890</v>
      </c>
      <c r="G83" s="21">
        <v>1165.33</v>
      </c>
    </row>
    <row r="84" spans="2:9" ht="21.75" x14ac:dyDescent="0.2">
      <c r="B84" s="20" t="s">
        <v>204</v>
      </c>
      <c r="C84" s="21">
        <v>2691778.28</v>
      </c>
      <c r="D84" s="20">
        <v>114</v>
      </c>
      <c r="E84" s="20">
        <v>688</v>
      </c>
      <c r="F84" s="20">
        <v>92.56</v>
      </c>
      <c r="G84" s="21">
        <v>23612.09</v>
      </c>
      <c r="H84" s="21">
        <v>3912.47</v>
      </c>
      <c r="I84" s="21">
        <v>29081.439999999999</v>
      </c>
    </row>
    <row r="85" spans="2:9" ht="24" x14ac:dyDescent="0.2">
      <c r="B85" s="16"/>
    </row>
    <row r="86" spans="2:9" ht="24" x14ac:dyDescent="0.2">
      <c r="B86" s="16" t="s">
        <v>192</v>
      </c>
      <c r="C86" s="17" t="s">
        <v>115</v>
      </c>
      <c r="D86" s="17" t="s">
        <v>193</v>
      </c>
      <c r="E86" s="18">
        <v>256602</v>
      </c>
      <c r="F86" s="19">
        <v>243222</v>
      </c>
      <c r="G86" s="16" t="s">
        <v>194</v>
      </c>
    </row>
    <row r="87" spans="2:9" ht="24" x14ac:dyDescent="0.2">
      <c r="B87" s="17" t="s">
        <v>195</v>
      </c>
      <c r="C87" s="20" t="s">
        <v>196</v>
      </c>
      <c r="D87" s="17" t="s">
        <v>197</v>
      </c>
      <c r="E87" s="17" t="s">
        <v>198</v>
      </c>
      <c r="F87" s="17" t="s">
        <v>199</v>
      </c>
      <c r="G87" s="17" t="s">
        <v>200</v>
      </c>
      <c r="H87" s="20" t="s">
        <v>201</v>
      </c>
    </row>
    <row r="88" spans="2:9" ht="21.75" x14ac:dyDescent="0.2">
      <c r="B88" s="20">
        <v>10690</v>
      </c>
      <c r="C88" s="20" t="s">
        <v>240</v>
      </c>
      <c r="D88" s="20" t="s">
        <v>203</v>
      </c>
      <c r="E88" s="21">
        <v>100952911.59</v>
      </c>
      <c r="F88" s="22">
        <v>97411</v>
      </c>
      <c r="G88" s="21">
        <v>1036.3599999999999</v>
      </c>
    </row>
    <row r="89" spans="2:9" ht="21.75" x14ac:dyDescent="0.2">
      <c r="B89" s="20" t="s">
        <v>241</v>
      </c>
    </row>
    <row r="90" spans="2:9" ht="21.75" x14ac:dyDescent="0.2">
      <c r="B90" s="20" t="s">
        <v>204</v>
      </c>
      <c r="C90" s="21">
        <v>90928854.540000007</v>
      </c>
      <c r="D90" s="22">
        <v>4883</v>
      </c>
      <c r="E90" s="22">
        <v>27634</v>
      </c>
      <c r="F90" s="21">
        <v>7352.78</v>
      </c>
      <c r="G90" s="21">
        <v>18621.509999999998</v>
      </c>
      <c r="H90" s="21">
        <v>3290.47</v>
      </c>
      <c r="I90" s="21">
        <v>12366.59</v>
      </c>
    </row>
    <row r="91" spans="2:9" ht="21.75" x14ac:dyDescent="0.2">
      <c r="B91" s="20">
        <v>10691</v>
      </c>
      <c r="C91" s="20" t="s">
        <v>242</v>
      </c>
      <c r="D91" s="20" t="s">
        <v>203</v>
      </c>
      <c r="E91" s="21">
        <v>29868573.190000001</v>
      </c>
      <c r="F91" s="22">
        <v>30395</v>
      </c>
      <c r="G91" s="20">
        <v>982.68</v>
      </c>
    </row>
    <row r="92" spans="2:9" ht="21.75" x14ac:dyDescent="0.2">
      <c r="B92" s="20" t="s">
        <v>204</v>
      </c>
      <c r="C92" s="21">
        <v>37738296.219999999</v>
      </c>
      <c r="D92" s="22">
        <v>1693</v>
      </c>
      <c r="E92" s="22">
        <v>9439</v>
      </c>
      <c r="F92" s="21">
        <v>2292.1</v>
      </c>
      <c r="G92" s="21">
        <v>22290.78</v>
      </c>
      <c r="H92" s="21">
        <v>3998.12</v>
      </c>
      <c r="I92" s="21">
        <v>16464.54</v>
      </c>
    </row>
    <row r="93" spans="2:9" ht="21.75" x14ac:dyDescent="0.2">
      <c r="B93" s="20">
        <v>10789</v>
      </c>
      <c r="C93" s="20" t="s">
        <v>243</v>
      </c>
      <c r="D93" s="20" t="s">
        <v>203</v>
      </c>
      <c r="E93" s="21">
        <v>16621476.76</v>
      </c>
      <c r="F93" s="22">
        <v>24185</v>
      </c>
      <c r="G93" s="20">
        <v>687.26</v>
      </c>
    </row>
    <row r="94" spans="2:9" ht="21.75" x14ac:dyDescent="0.2">
      <c r="B94" s="20" t="s">
        <v>204</v>
      </c>
      <c r="C94" s="21">
        <v>7111710.0899999999</v>
      </c>
      <c r="D94" s="20">
        <v>739</v>
      </c>
      <c r="E94" s="22">
        <v>1879</v>
      </c>
      <c r="F94" s="20">
        <v>446.16</v>
      </c>
      <c r="G94" s="21">
        <v>9623.42</v>
      </c>
      <c r="H94" s="21">
        <v>3784.84</v>
      </c>
      <c r="I94" s="21">
        <v>15939.98</v>
      </c>
    </row>
    <row r="95" spans="2:9" ht="21.75" x14ac:dyDescent="0.2">
      <c r="B95" s="20">
        <v>10790</v>
      </c>
      <c r="C95" s="20" t="s">
        <v>244</v>
      </c>
      <c r="D95" s="20" t="s">
        <v>203</v>
      </c>
      <c r="E95" s="21">
        <v>18112249.879999999</v>
      </c>
      <c r="F95" s="22">
        <v>26065</v>
      </c>
      <c r="G95" s="20">
        <v>694.89</v>
      </c>
    </row>
    <row r="96" spans="2:9" ht="21.75" x14ac:dyDescent="0.2">
      <c r="B96" s="20" t="s">
        <v>204</v>
      </c>
      <c r="C96" s="21">
        <v>19195673.539999999</v>
      </c>
      <c r="D96" s="22">
        <v>1145</v>
      </c>
      <c r="E96" s="22">
        <v>6156</v>
      </c>
      <c r="F96" s="21">
        <v>1667.59</v>
      </c>
      <c r="G96" s="21">
        <v>16764.78</v>
      </c>
      <c r="H96" s="21">
        <v>3118.21</v>
      </c>
      <c r="I96" s="21">
        <v>11511.03</v>
      </c>
    </row>
    <row r="97" spans="2:9" ht="21.75" x14ac:dyDescent="0.2">
      <c r="B97" s="20">
        <v>10791</v>
      </c>
      <c r="C97" s="20" t="s">
        <v>245</v>
      </c>
      <c r="D97" s="20" t="s">
        <v>203</v>
      </c>
      <c r="E97" s="21">
        <v>31144971.550000001</v>
      </c>
      <c r="F97" s="22">
        <v>39542</v>
      </c>
      <c r="G97" s="20">
        <v>787.64</v>
      </c>
    </row>
    <row r="98" spans="2:9" ht="21.75" x14ac:dyDescent="0.2">
      <c r="B98" s="20" t="s">
        <v>204</v>
      </c>
      <c r="C98" s="21">
        <v>29901707.82</v>
      </c>
      <c r="D98" s="22">
        <v>1522</v>
      </c>
      <c r="E98" s="22">
        <v>6828</v>
      </c>
      <c r="F98" s="21">
        <v>1297.3900000000001</v>
      </c>
      <c r="G98" s="21">
        <v>19646.330000000002</v>
      </c>
      <c r="H98" s="21">
        <v>4379.28</v>
      </c>
      <c r="I98" s="21">
        <v>23047.56</v>
      </c>
    </row>
    <row r="99" spans="2:9" ht="21.75" x14ac:dyDescent="0.2">
      <c r="B99" s="20">
        <v>10792</v>
      </c>
      <c r="C99" s="20" t="s">
        <v>246</v>
      </c>
      <c r="D99" s="20" t="s">
        <v>203</v>
      </c>
      <c r="E99" s="21">
        <v>15394782.470000001</v>
      </c>
      <c r="F99" s="22">
        <v>14110</v>
      </c>
      <c r="G99" s="21">
        <v>1091.05</v>
      </c>
    </row>
    <row r="100" spans="2:9" ht="21.75" x14ac:dyDescent="0.2">
      <c r="B100" s="20" t="s">
        <v>204</v>
      </c>
      <c r="C100" s="21">
        <v>1968861.43</v>
      </c>
      <c r="D100" s="20">
        <v>472</v>
      </c>
      <c r="E100" s="22">
        <v>1310</v>
      </c>
      <c r="F100" s="20">
        <v>291.70999999999998</v>
      </c>
      <c r="G100" s="21">
        <v>4171.32</v>
      </c>
      <c r="H100" s="21">
        <v>1502.95</v>
      </c>
      <c r="I100" s="21">
        <v>6749.27</v>
      </c>
    </row>
    <row r="101" spans="2:9" ht="21.75" x14ac:dyDescent="0.2">
      <c r="B101" s="20">
        <v>10793</v>
      </c>
      <c r="C101" s="20" t="s">
        <v>247</v>
      </c>
      <c r="D101" s="20" t="s">
        <v>203</v>
      </c>
      <c r="E101" s="21">
        <v>12871456.48</v>
      </c>
      <c r="F101" s="22">
        <v>12798</v>
      </c>
      <c r="G101" s="21">
        <v>1005.74</v>
      </c>
    </row>
    <row r="102" spans="2:9" ht="21.75" x14ac:dyDescent="0.2">
      <c r="B102" s="20" t="s">
        <v>204</v>
      </c>
      <c r="C102" s="21">
        <v>4288068.4800000004</v>
      </c>
      <c r="D102" s="20">
        <v>330</v>
      </c>
      <c r="E102" s="22">
        <v>1385</v>
      </c>
      <c r="F102" s="20">
        <v>225.19</v>
      </c>
      <c r="G102" s="21">
        <v>12994.15</v>
      </c>
      <c r="H102" s="21">
        <v>3096.08</v>
      </c>
      <c r="I102" s="21">
        <v>19041.84</v>
      </c>
    </row>
    <row r="103" spans="2:9" ht="21.75" x14ac:dyDescent="0.2">
      <c r="B103" s="20">
        <v>10794</v>
      </c>
      <c r="C103" s="20" t="s">
        <v>248</v>
      </c>
      <c r="D103" s="20" t="s">
        <v>203</v>
      </c>
      <c r="E103" s="21">
        <v>6778507.7699999996</v>
      </c>
      <c r="F103" s="22">
        <v>11439</v>
      </c>
      <c r="G103" s="20">
        <v>592.58000000000004</v>
      </c>
    </row>
    <row r="104" spans="2:9" ht="21.75" x14ac:dyDescent="0.2">
      <c r="B104" s="20" t="s">
        <v>204</v>
      </c>
      <c r="C104" s="21">
        <v>2466201.66</v>
      </c>
      <c r="D104" s="20">
        <v>236</v>
      </c>
      <c r="E104" s="20">
        <v>947</v>
      </c>
      <c r="F104" s="20">
        <v>45.78</v>
      </c>
      <c r="G104" s="21">
        <v>10450.01</v>
      </c>
      <c r="H104" s="21">
        <v>2604.23</v>
      </c>
      <c r="I104" s="21">
        <v>53872.49</v>
      </c>
    </row>
    <row r="105" spans="2:9" ht="21.75" x14ac:dyDescent="0.2">
      <c r="B105" s="20">
        <v>10795</v>
      </c>
      <c r="C105" s="20" t="s">
        <v>249</v>
      </c>
      <c r="D105" s="20" t="s">
        <v>203</v>
      </c>
      <c r="E105" s="21">
        <v>9567464.9800000004</v>
      </c>
      <c r="F105" s="22">
        <v>12011</v>
      </c>
      <c r="G105" s="20">
        <v>796.56</v>
      </c>
    </row>
    <row r="106" spans="2:9" ht="21.75" x14ac:dyDescent="0.2">
      <c r="B106" s="20" t="s">
        <v>204</v>
      </c>
      <c r="C106" s="21">
        <v>3915572.25</v>
      </c>
      <c r="D106" s="20">
        <v>300</v>
      </c>
      <c r="E106" s="22">
        <v>1023</v>
      </c>
      <c r="F106" s="20">
        <v>203.43</v>
      </c>
      <c r="G106" s="21">
        <v>13051.91</v>
      </c>
      <c r="H106" s="21">
        <v>3827.54</v>
      </c>
      <c r="I106" s="21">
        <v>19247.62</v>
      </c>
    </row>
    <row r="107" spans="2:9" ht="21.75" x14ac:dyDescent="0.2">
      <c r="B107" s="20">
        <v>10796</v>
      </c>
      <c r="C107" s="20" t="s">
        <v>250</v>
      </c>
      <c r="D107" s="20" t="s">
        <v>203</v>
      </c>
      <c r="E107" s="21">
        <v>10883398.49</v>
      </c>
      <c r="F107" s="22">
        <v>10087</v>
      </c>
      <c r="G107" s="21">
        <v>1078.95</v>
      </c>
    </row>
    <row r="108" spans="2:9" ht="21.75" x14ac:dyDescent="0.2">
      <c r="B108" s="20" t="s">
        <v>204</v>
      </c>
      <c r="C108" s="21">
        <v>2218739.66</v>
      </c>
      <c r="D108" s="20">
        <v>249</v>
      </c>
      <c r="E108" s="20">
        <v>832</v>
      </c>
      <c r="F108" s="20">
        <v>126.28</v>
      </c>
      <c r="G108" s="21">
        <v>8910.6</v>
      </c>
      <c r="H108" s="21">
        <v>2666.75</v>
      </c>
      <c r="I108" s="21">
        <v>17570.25</v>
      </c>
    </row>
    <row r="109" spans="2:9" ht="24" x14ac:dyDescent="0.2">
      <c r="B109" s="16"/>
    </row>
    <row r="110" spans="2:9" ht="24" x14ac:dyDescent="0.2">
      <c r="B110" s="16" t="s">
        <v>192</v>
      </c>
      <c r="C110" s="17" t="s">
        <v>115</v>
      </c>
      <c r="D110" s="17" t="s">
        <v>193</v>
      </c>
      <c r="E110" s="18">
        <v>256602</v>
      </c>
      <c r="F110" s="19">
        <v>243222</v>
      </c>
      <c r="G110" s="16" t="s">
        <v>194</v>
      </c>
    </row>
    <row r="111" spans="2:9" ht="24" x14ac:dyDescent="0.2">
      <c r="B111" s="17" t="s">
        <v>195</v>
      </c>
      <c r="C111" s="20" t="s">
        <v>196</v>
      </c>
      <c r="D111" s="17" t="s">
        <v>197</v>
      </c>
      <c r="E111" s="17" t="s">
        <v>198</v>
      </c>
      <c r="F111" s="17" t="s">
        <v>199</v>
      </c>
      <c r="G111" s="17" t="s">
        <v>200</v>
      </c>
      <c r="H111" s="20" t="s">
        <v>201</v>
      </c>
    </row>
    <row r="112" spans="2:9" ht="21.75" x14ac:dyDescent="0.2">
      <c r="B112" s="20">
        <v>10797</v>
      </c>
      <c r="C112" s="20" t="s">
        <v>251</v>
      </c>
      <c r="D112" s="20" t="s">
        <v>203</v>
      </c>
      <c r="E112" s="21">
        <v>13670953.699999999</v>
      </c>
      <c r="F112" s="22">
        <v>17324</v>
      </c>
      <c r="G112" s="20">
        <v>789.13</v>
      </c>
    </row>
    <row r="113" spans="2:9" ht="21.75" x14ac:dyDescent="0.2">
      <c r="B113" s="20" t="s">
        <v>204</v>
      </c>
      <c r="C113" s="21">
        <v>1138839.27</v>
      </c>
      <c r="D113" s="20">
        <v>375</v>
      </c>
      <c r="E113" s="22">
        <v>1419</v>
      </c>
      <c r="F113" s="20">
        <v>298.2</v>
      </c>
      <c r="G113" s="21">
        <v>3036.9</v>
      </c>
      <c r="H113" s="20">
        <v>802.56</v>
      </c>
      <c r="I113" s="21">
        <v>3819.05</v>
      </c>
    </row>
    <row r="114" spans="2:9" ht="24" x14ac:dyDescent="0.2">
      <c r="B114" s="16"/>
    </row>
    <row r="115" spans="2:9" ht="24" x14ac:dyDescent="0.2">
      <c r="B115" s="16" t="s">
        <v>192</v>
      </c>
      <c r="C115" s="17" t="s">
        <v>138</v>
      </c>
      <c r="D115" s="17" t="s">
        <v>193</v>
      </c>
      <c r="E115" s="18">
        <v>256602</v>
      </c>
      <c r="F115" s="19">
        <v>243222</v>
      </c>
      <c r="G115" s="16" t="s">
        <v>194</v>
      </c>
    </row>
    <row r="116" spans="2:9" ht="24" x14ac:dyDescent="0.2">
      <c r="B116" s="17" t="s">
        <v>195</v>
      </c>
      <c r="C116" s="20" t="s">
        <v>196</v>
      </c>
      <c r="D116" s="17" t="s">
        <v>197</v>
      </c>
      <c r="E116" s="17" t="s">
        <v>198</v>
      </c>
      <c r="F116" s="17" t="s">
        <v>199</v>
      </c>
      <c r="G116" s="17" t="s">
        <v>200</v>
      </c>
      <c r="H116" s="20" t="s">
        <v>201</v>
      </c>
    </row>
    <row r="117" spans="2:9" ht="21.75" x14ac:dyDescent="0.2">
      <c r="B117" s="20">
        <v>10661</v>
      </c>
      <c r="C117" s="20" t="s">
        <v>252</v>
      </c>
      <c r="D117" s="20" t="s">
        <v>203</v>
      </c>
      <c r="E117" s="21">
        <v>131032157.44</v>
      </c>
      <c r="F117" s="22">
        <v>138098</v>
      </c>
      <c r="G117" s="20">
        <v>948.83</v>
      </c>
    </row>
    <row r="118" spans="2:9" ht="21.75" x14ac:dyDescent="0.2">
      <c r="B118" s="20" t="s">
        <v>204</v>
      </c>
      <c r="C118" s="21">
        <v>271936658.63</v>
      </c>
      <c r="D118" s="22">
        <v>7650</v>
      </c>
      <c r="E118" s="22">
        <v>39603</v>
      </c>
      <c r="F118" s="21">
        <v>14298.61</v>
      </c>
      <c r="G118" s="21">
        <v>35547.279999999999</v>
      </c>
      <c r="H118" s="21">
        <v>6866.57</v>
      </c>
      <c r="I118" s="21">
        <v>19018.400000000001</v>
      </c>
    </row>
    <row r="119" spans="2:9" ht="21.75" x14ac:dyDescent="0.2">
      <c r="B119" s="20">
        <v>10807</v>
      </c>
      <c r="C119" s="20" t="s">
        <v>253</v>
      </c>
      <c r="D119" s="20" t="s">
        <v>203</v>
      </c>
      <c r="E119" s="21">
        <v>18270228.73</v>
      </c>
      <c r="F119" s="22">
        <v>19300</v>
      </c>
      <c r="G119" s="20">
        <v>946.64</v>
      </c>
    </row>
    <row r="120" spans="2:9" ht="21.75" x14ac:dyDescent="0.2">
      <c r="B120" s="20" t="s">
        <v>204</v>
      </c>
      <c r="C120" s="21">
        <v>15968979.16</v>
      </c>
      <c r="D120" s="20">
        <v>479</v>
      </c>
      <c r="E120" s="22">
        <v>1684</v>
      </c>
      <c r="F120" s="20">
        <v>285.52</v>
      </c>
      <c r="G120" s="21">
        <v>33338.160000000003</v>
      </c>
      <c r="H120" s="21">
        <v>9482.77</v>
      </c>
      <c r="I120" s="21">
        <v>55929.46</v>
      </c>
    </row>
    <row r="121" spans="2:9" ht="21.75" x14ac:dyDescent="0.2">
      <c r="B121" s="20">
        <v>10808</v>
      </c>
      <c r="C121" s="20" t="s">
        <v>254</v>
      </c>
      <c r="D121" s="20" t="s">
        <v>203</v>
      </c>
      <c r="E121" s="21">
        <v>15005762.23</v>
      </c>
      <c r="F121" s="22">
        <v>20172</v>
      </c>
      <c r="G121" s="20">
        <v>743.89</v>
      </c>
    </row>
    <row r="122" spans="2:9" ht="21.75" x14ac:dyDescent="0.2">
      <c r="B122" s="20" t="s">
        <v>204</v>
      </c>
      <c r="C122" s="21">
        <v>5959235.9100000001</v>
      </c>
      <c r="D122" s="20">
        <v>475</v>
      </c>
      <c r="E122" s="22">
        <v>1724</v>
      </c>
      <c r="F122" s="20">
        <v>126.93</v>
      </c>
      <c r="G122" s="21">
        <v>12545.76</v>
      </c>
      <c r="H122" s="21">
        <v>3456.63</v>
      </c>
      <c r="I122" s="21">
        <v>46948.81</v>
      </c>
    </row>
    <row r="123" spans="2:9" ht="21.75" x14ac:dyDescent="0.2">
      <c r="B123" s="20">
        <v>10809</v>
      </c>
      <c r="C123" s="20" t="s">
        <v>255</v>
      </c>
      <c r="D123" s="20" t="s">
        <v>203</v>
      </c>
      <c r="E123" s="21">
        <v>11309780.890000001</v>
      </c>
      <c r="F123" s="22">
        <v>19758</v>
      </c>
      <c r="G123" s="20">
        <v>572.41999999999996</v>
      </c>
    </row>
    <row r="124" spans="2:9" ht="21.75" x14ac:dyDescent="0.2">
      <c r="B124" s="20" t="s">
        <v>204</v>
      </c>
      <c r="C124" s="21">
        <v>3739390.83</v>
      </c>
      <c r="D124" s="20">
        <v>588</v>
      </c>
      <c r="E124" s="22">
        <v>1720</v>
      </c>
      <c r="F124" s="21">
        <v>1479031.63</v>
      </c>
      <c r="G124" s="21">
        <v>6359.51</v>
      </c>
      <c r="H124" s="21">
        <v>2174.06</v>
      </c>
      <c r="I124" s="20">
        <v>2.5299999999999998</v>
      </c>
    </row>
    <row r="125" spans="2:9" ht="21.75" x14ac:dyDescent="0.2">
      <c r="B125" s="20">
        <v>10810</v>
      </c>
      <c r="C125" s="20" t="s">
        <v>256</v>
      </c>
      <c r="D125" s="20" t="s">
        <v>203</v>
      </c>
      <c r="E125" s="21">
        <v>7407033.7999999998</v>
      </c>
      <c r="F125" s="20">
        <v>4</v>
      </c>
      <c r="G125" s="21">
        <v>1992745.17</v>
      </c>
    </row>
    <row r="126" spans="2:9" ht="21.75" x14ac:dyDescent="0.2">
      <c r="B126" s="20" t="s">
        <v>204</v>
      </c>
      <c r="C126" s="21">
        <v>1118640.24</v>
      </c>
      <c r="D126" s="20">
        <v>55</v>
      </c>
      <c r="E126" s="20">
        <v>197</v>
      </c>
      <c r="F126" s="20">
        <v>28.82</v>
      </c>
      <c r="G126" s="21">
        <v>20338.91</v>
      </c>
      <c r="H126" s="21">
        <v>5678.38</v>
      </c>
      <c r="I126" s="21">
        <v>38820.379999999997</v>
      </c>
    </row>
    <row r="127" spans="2:9" ht="21.75" x14ac:dyDescent="0.2">
      <c r="B127" s="20">
        <v>10811</v>
      </c>
      <c r="C127" s="20" t="s">
        <v>257</v>
      </c>
      <c r="D127" s="20" t="s">
        <v>203</v>
      </c>
      <c r="E127" s="21">
        <v>12240362.85</v>
      </c>
      <c r="F127" s="22">
        <v>29255</v>
      </c>
      <c r="G127" s="20">
        <v>418.4</v>
      </c>
    </row>
    <row r="128" spans="2:9" ht="21.75" x14ac:dyDescent="0.2">
      <c r="B128" s="20" t="s">
        <v>204</v>
      </c>
      <c r="C128" s="21">
        <v>3030486.55</v>
      </c>
      <c r="D128" s="20">
        <v>360</v>
      </c>
      <c r="E128" s="22">
        <v>1208</v>
      </c>
      <c r="F128" s="20">
        <v>123.88</v>
      </c>
      <c r="G128" s="21">
        <v>8418.02</v>
      </c>
      <c r="H128" s="21">
        <v>2508.6799999999998</v>
      </c>
      <c r="I128" s="21">
        <v>24462.13</v>
      </c>
    </row>
    <row r="129" spans="2:9" ht="21.75" x14ac:dyDescent="0.2">
      <c r="B129" s="20">
        <v>10812</v>
      </c>
      <c r="C129" s="20" t="s">
        <v>258</v>
      </c>
      <c r="D129" s="20" t="s">
        <v>203</v>
      </c>
      <c r="E129" s="21">
        <v>8055252.2699999996</v>
      </c>
      <c r="F129" s="22">
        <v>5735</v>
      </c>
      <c r="G129" s="21">
        <v>1404.58</v>
      </c>
    </row>
    <row r="130" spans="2:9" ht="21.75" x14ac:dyDescent="0.2">
      <c r="B130" s="20" t="s">
        <v>204</v>
      </c>
      <c r="C130" s="21">
        <v>1544715.18</v>
      </c>
      <c r="D130" s="20">
        <v>120</v>
      </c>
      <c r="E130" s="20">
        <v>303</v>
      </c>
      <c r="F130" s="20">
        <v>56</v>
      </c>
      <c r="G130" s="21">
        <v>12872.63</v>
      </c>
      <c r="H130" s="21">
        <v>5098.07</v>
      </c>
      <c r="I130" s="21">
        <v>27586.17</v>
      </c>
    </row>
    <row r="131" spans="2:9" ht="21.75" x14ac:dyDescent="0.2">
      <c r="B131" s="20">
        <v>10813</v>
      </c>
      <c r="C131" s="20" t="s">
        <v>259</v>
      </c>
      <c r="D131" s="20" t="s">
        <v>203</v>
      </c>
      <c r="E131" s="21">
        <v>10613365.699999999</v>
      </c>
      <c r="F131" s="22">
        <v>5050</v>
      </c>
      <c r="G131" s="21">
        <v>2101.66</v>
      </c>
    </row>
    <row r="132" spans="2:9" ht="21.75" x14ac:dyDescent="0.2">
      <c r="B132" s="20" t="s">
        <v>204</v>
      </c>
      <c r="C132" s="21">
        <v>1281239.54</v>
      </c>
      <c r="D132" s="20">
        <v>68</v>
      </c>
      <c r="E132" s="20">
        <v>153</v>
      </c>
      <c r="F132" s="20">
        <v>38.32</v>
      </c>
      <c r="G132" s="21">
        <v>18841.759999999998</v>
      </c>
      <c r="H132" s="21">
        <v>8374.11</v>
      </c>
      <c r="I132" s="21">
        <v>33433</v>
      </c>
    </row>
    <row r="133" spans="2:9" ht="21.75" x14ac:dyDescent="0.2">
      <c r="B133" s="20">
        <v>10814</v>
      </c>
      <c r="C133" s="20" t="s">
        <v>260</v>
      </c>
      <c r="D133" s="20" t="s">
        <v>203</v>
      </c>
      <c r="E133" s="21">
        <v>16398267.880000001</v>
      </c>
      <c r="F133" s="22">
        <v>16541</v>
      </c>
      <c r="G133" s="20">
        <v>991.37</v>
      </c>
    </row>
    <row r="134" spans="2:9" ht="21.75" x14ac:dyDescent="0.2">
      <c r="B134" s="20" t="s">
        <v>204</v>
      </c>
      <c r="C134" s="21">
        <v>2022336.36</v>
      </c>
      <c r="D134" s="20">
        <v>229</v>
      </c>
      <c r="E134" s="20">
        <v>802</v>
      </c>
      <c r="F134" s="20">
        <v>119.32</v>
      </c>
      <c r="G134" s="21">
        <v>8831.16</v>
      </c>
      <c r="H134" s="21">
        <v>2521.62</v>
      </c>
      <c r="I134" s="21">
        <v>16948.22</v>
      </c>
    </row>
    <row r="135" spans="2:9" ht="21.75" x14ac:dyDescent="0.2">
      <c r="B135" s="20">
        <v>10815</v>
      </c>
      <c r="C135" s="20" t="s">
        <v>261</v>
      </c>
      <c r="D135" s="20" t="s">
        <v>203</v>
      </c>
      <c r="E135" s="21">
        <v>14974147.4</v>
      </c>
      <c r="F135" s="22">
        <v>20305</v>
      </c>
      <c r="G135" s="20">
        <v>737.46</v>
      </c>
    </row>
    <row r="136" spans="2:9" ht="21.75" x14ac:dyDescent="0.2">
      <c r="B136" s="20" t="s">
        <v>204</v>
      </c>
      <c r="C136" s="21">
        <v>4085501.53</v>
      </c>
      <c r="D136" s="20">
        <v>400</v>
      </c>
      <c r="E136" s="22">
        <v>1283</v>
      </c>
      <c r="F136" s="20">
        <v>221.45</v>
      </c>
      <c r="G136" s="21">
        <v>10213.75</v>
      </c>
      <c r="H136" s="21">
        <v>3184.33</v>
      </c>
      <c r="I136" s="21">
        <v>18448.87</v>
      </c>
    </row>
    <row r="137" spans="2:9" ht="21.75" x14ac:dyDescent="0.2">
      <c r="B137" s="20">
        <v>10816</v>
      </c>
      <c r="C137" s="20" t="s">
        <v>262</v>
      </c>
      <c r="D137" s="20" t="s">
        <v>203</v>
      </c>
      <c r="E137" s="21">
        <v>11590163.960000001</v>
      </c>
      <c r="F137" s="22">
        <v>15716</v>
      </c>
      <c r="G137" s="20">
        <v>737.48</v>
      </c>
    </row>
    <row r="138" spans="2:9" ht="21.75" x14ac:dyDescent="0.2">
      <c r="B138" s="20" t="s">
        <v>204</v>
      </c>
      <c r="C138" s="21">
        <v>1960469.58</v>
      </c>
      <c r="D138" s="20">
        <v>202</v>
      </c>
      <c r="E138" s="20">
        <v>585</v>
      </c>
      <c r="F138" s="20">
        <v>102.34</v>
      </c>
      <c r="G138" s="21">
        <v>9705.2900000000009</v>
      </c>
      <c r="H138" s="21">
        <v>3351.23</v>
      </c>
      <c r="I138" s="21">
        <v>19156.73</v>
      </c>
    </row>
    <row r="139" spans="2:9" ht="24" x14ac:dyDescent="0.2">
      <c r="B139" s="16"/>
    </row>
    <row r="140" spans="2:9" ht="24" x14ac:dyDescent="0.2">
      <c r="B140" s="16" t="s">
        <v>192</v>
      </c>
      <c r="C140" s="17" t="s">
        <v>163</v>
      </c>
      <c r="D140" s="17" t="s">
        <v>193</v>
      </c>
      <c r="E140" s="18">
        <v>256602</v>
      </c>
      <c r="F140" s="19">
        <v>243222</v>
      </c>
      <c r="G140" s="16" t="s">
        <v>194</v>
      </c>
    </row>
    <row r="141" spans="2:9" ht="24" x14ac:dyDescent="0.2">
      <c r="B141" s="17" t="s">
        <v>195</v>
      </c>
      <c r="C141" s="20" t="s">
        <v>196</v>
      </c>
      <c r="D141" s="17" t="s">
        <v>197</v>
      </c>
      <c r="E141" s="17" t="s">
        <v>198</v>
      </c>
      <c r="F141" s="17" t="s">
        <v>199</v>
      </c>
      <c r="G141" s="17" t="s">
        <v>200</v>
      </c>
      <c r="H141" s="20" t="s">
        <v>201</v>
      </c>
    </row>
    <row r="142" spans="2:9" ht="21.75" x14ac:dyDescent="0.2">
      <c r="B142" s="20">
        <v>10692</v>
      </c>
      <c r="C142" s="20" t="s">
        <v>263</v>
      </c>
      <c r="D142" s="20" t="s">
        <v>203</v>
      </c>
      <c r="E142" s="21">
        <v>47012965.810000002</v>
      </c>
      <c r="F142" s="22">
        <v>67180</v>
      </c>
      <c r="G142" s="20">
        <v>699.81</v>
      </c>
    </row>
    <row r="143" spans="2:9" ht="21.75" x14ac:dyDescent="0.2">
      <c r="B143" s="20" t="s">
        <v>204</v>
      </c>
      <c r="C143" s="21">
        <v>75088287.030000001</v>
      </c>
      <c r="D143" s="22">
        <v>2910</v>
      </c>
      <c r="E143" s="22">
        <v>14454</v>
      </c>
      <c r="F143" s="21">
        <v>4069.2</v>
      </c>
      <c r="G143" s="21">
        <v>25803.54</v>
      </c>
      <c r="H143" s="21">
        <v>5194.9799999999996</v>
      </c>
      <c r="I143" s="21">
        <v>18452.84</v>
      </c>
    </row>
    <row r="144" spans="2:9" ht="21.75" x14ac:dyDescent="0.2">
      <c r="B144" s="20">
        <v>10693</v>
      </c>
      <c r="C144" s="20" t="s">
        <v>264</v>
      </c>
      <c r="D144" s="20" t="s">
        <v>203</v>
      </c>
      <c r="E144" s="21">
        <v>33713109.369999997</v>
      </c>
      <c r="F144" s="22">
        <v>21829</v>
      </c>
      <c r="G144" s="21">
        <v>1544.42</v>
      </c>
    </row>
    <row r="145" spans="2:9" ht="21.75" x14ac:dyDescent="0.2">
      <c r="B145" s="20" t="s">
        <v>204</v>
      </c>
      <c r="C145" s="21">
        <v>31254590.550000001</v>
      </c>
      <c r="D145" s="20">
        <v>979</v>
      </c>
      <c r="E145" s="22">
        <v>5196</v>
      </c>
      <c r="F145" s="21">
        <v>1059.78</v>
      </c>
      <c r="G145" s="21">
        <v>31925.02</v>
      </c>
      <c r="H145" s="21">
        <v>6015.13</v>
      </c>
      <c r="I145" s="21">
        <v>29491.61</v>
      </c>
    </row>
    <row r="146" spans="2:9" ht="21.75" x14ac:dyDescent="0.2">
      <c r="B146" s="20">
        <v>10798</v>
      </c>
      <c r="C146" s="20" t="s">
        <v>265</v>
      </c>
      <c r="D146" s="20" t="s">
        <v>203</v>
      </c>
      <c r="E146" s="21">
        <v>10952770.970000001</v>
      </c>
      <c r="F146" s="22">
        <v>13482</v>
      </c>
      <c r="G146" s="20">
        <v>812.4</v>
      </c>
    </row>
    <row r="147" spans="2:9" ht="21.75" x14ac:dyDescent="0.2">
      <c r="B147" s="20" t="s">
        <v>204</v>
      </c>
      <c r="C147" s="21">
        <v>2277078.84</v>
      </c>
      <c r="D147" s="20">
        <v>399</v>
      </c>
      <c r="E147" s="22">
        <v>1444</v>
      </c>
      <c r="F147" s="20">
        <v>280</v>
      </c>
      <c r="G147" s="21">
        <v>5706.96</v>
      </c>
      <c r="H147" s="21">
        <v>1576.92</v>
      </c>
      <c r="I147" s="21">
        <v>8132.53</v>
      </c>
    </row>
    <row r="148" spans="2:9" ht="21.75" x14ac:dyDescent="0.2">
      <c r="B148" s="20">
        <v>10799</v>
      </c>
      <c r="C148" s="20" t="s">
        <v>266</v>
      </c>
      <c r="D148" s="20" t="s">
        <v>203</v>
      </c>
      <c r="E148" s="21">
        <v>10779546.6</v>
      </c>
      <c r="F148" s="22">
        <v>9722</v>
      </c>
      <c r="G148" s="21">
        <v>1108.78</v>
      </c>
    </row>
    <row r="149" spans="2:9" ht="21.75" x14ac:dyDescent="0.2">
      <c r="B149" s="20" t="s">
        <v>204</v>
      </c>
      <c r="C149" s="21">
        <v>2237472.37</v>
      </c>
      <c r="D149" s="20">
        <v>258</v>
      </c>
      <c r="E149" s="20">
        <v>816</v>
      </c>
      <c r="F149" s="20">
        <v>146.41</v>
      </c>
      <c r="G149" s="21">
        <v>8672.3700000000008</v>
      </c>
      <c r="H149" s="21">
        <v>2742</v>
      </c>
      <c r="I149" s="21">
        <v>15282.09</v>
      </c>
    </row>
    <row r="150" spans="2:9" ht="21.75" x14ac:dyDescent="0.2">
      <c r="B150" s="20">
        <v>10800</v>
      </c>
      <c r="C150" s="20" t="s">
        <v>267</v>
      </c>
      <c r="D150" s="20" t="s">
        <v>203</v>
      </c>
      <c r="E150" s="21">
        <v>8860063.4299999997</v>
      </c>
      <c r="F150" s="22">
        <v>9393</v>
      </c>
      <c r="G150" s="20">
        <v>943.26</v>
      </c>
    </row>
    <row r="151" spans="2:9" ht="21.75" x14ac:dyDescent="0.2">
      <c r="B151" s="20" t="s">
        <v>204</v>
      </c>
      <c r="C151" s="21">
        <v>2419744.79</v>
      </c>
      <c r="D151" s="20">
        <v>193</v>
      </c>
      <c r="E151" s="20">
        <v>669</v>
      </c>
      <c r="F151" s="20">
        <v>70.849999999999994</v>
      </c>
      <c r="G151" s="21">
        <v>12537.54</v>
      </c>
      <c r="H151" s="21">
        <v>3616.96</v>
      </c>
      <c r="I151" s="21">
        <v>34151.769999999997</v>
      </c>
    </row>
    <row r="152" spans="2:9" ht="21.75" x14ac:dyDescent="0.2">
      <c r="B152" s="20">
        <v>10801</v>
      </c>
      <c r="C152" s="20" t="s">
        <v>268</v>
      </c>
      <c r="D152" s="20" t="s">
        <v>203</v>
      </c>
      <c r="E152" s="21">
        <v>9268301.7300000004</v>
      </c>
      <c r="F152" s="22">
        <v>4767</v>
      </c>
      <c r="G152" s="21">
        <v>1944.26</v>
      </c>
    </row>
    <row r="153" spans="2:9" ht="21.75" x14ac:dyDescent="0.2">
      <c r="B153" s="20" t="s">
        <v>204</v>
      </c>
      <c r="C153" s="21">
        <v>3913355.54</v>
      </c>
      <c r="D153" s="20">
        <v>89</v>
      </c>
      <c r="E153" s="20">
        <v>315</v>
      </c>
      <c r="F153" s="20">
        <v>71.66</v>
      </c>
      <c r="G153" s="21">
        <v>43970.29</v>
      </c>
      <c r="H153" s="21">
        <v>12423.35</v>
      </c>
      <c r="I153" s="21">
        <v>54608.75</v>
      </c>
    </row>
    <row r="154" spans="2:9" ht="24" x14ac:dyDescent="0.2">
      <c r="B154" s="16"/>
    </row>
    <row r="155" spans="2:9" ht="24" x14ac:dyDescent="0.2">
      <c r="B155" s="16" t="s">
        <v>192</v>
      </c>
      <c r="C155" s="17" t="s">
        <v>177</v>
      </c>
      <c r="D155" s="17" t="s">
        <v>193</v>
      </c>
      <c r="E155" s="18">
        <v>256602</v>
      </c>
      <c r="F155" s="19">
        <v>243222</v>
      </c>
      <c r="G155" s="16" t="s">
        <v>194</v>
      </c>
    </row>
    <row r="156" spans="2:9" ht="24" x14ac:dyDescent="0.2">
      <c r="B156" s="17" t="s">
        <v>195</v>
      </c>
      <c r="C156" s="20" t="s">
        <v>196</v>
      </c>
      <c r="D156" s="17" t="s">
        <v>197</v>
      </c>
      <c r="E156" s="17" t="s">
        <v>198</v>
      </c>
      <c r="F156" s="17" t="s">
        <v>199</v>
      </c>
      <c r="G156" s="17" t="s">
        <v>200</v>
      </c>
      <c r="H156" s="20" t="s">
        <v>201</v>
      </c>
    </row>
    <row r="157" spans="2:9" ht="21.75" x14ac:dyDescent="0.2">
      <c r="B157" s="20">
        <v>10689</v>
      </c>
      <c r="C157" s="20" t="s">
        <v>269</v>
      </c>
      <c r="D157" s="20" t="s">
        <v>203</v>
      </c>
      <c r="E157" s="21">
        <v>45713031.770000003</v>
      </c>
      <c r="F157" s="22">
        <v>61310</v>
      </c>
      <c r="G157" s="20">
        <v>745.6</v>
      </c>
    </row>
    <row r="158" spans="2:9" ht="21.75" x14ac:dyDescent="0.2">
      <c r="B158" s="20" t="s">
        <v>204</v>
      </c>
      <c r="C158" s="21">
        <v>69698253.540000007</v>
      </c>
      <c r="D158" s="22">
        <v>2791</v>
      </c>
      <c r="E158" s="22">
        <v>14453</v>
      </c>
      <c r="F158" s="21">
        <v>4570.09</v>
      </c>
      <c r="G158" s="21">
        <v>24972.5</v>
      </c>
      <c r="H158" s="21">
        <v>4822.41</v>
      </c>
      <c r="I158" s="21">
        <v>15250.96</v>
      </c>
    </row>
    <row r="159" spans="2:9" ht="21.75" x14ac:dyDescent="0.2">
      <c r="B159" s="20">
        <v>10782</v>
      </c>
      <c r="C159" s="20" t="s">
        <v>270</v>
      </c>
      <c r="D159" s="20" t="s">
        <v>203</v>
      </c>
      <c r="E159" s="21">
        <v>10497095.83</v>
      </c>
      <c r="F159" s="22">
        <v>12304</v>
      </c>
      <c r="G159" s="20">
        <v>853.14</v>
      </c>
    </row>
    <row r="160" spans="2:9" ht="21.75" x14ac:dyDescent="0.2">
      <c r="B160" s="20" t="s">
        <v>204</v>
      </c>
      <c r="C160" s="21">
        <v>2476451.41</v>
      </c>
      <c r="D160" s="20">
        <v>221</v>
      </c>
      <c r="E160" s="20">
        <v>704</v>
      </c>
      <c r="F160" s="20">
        <v>130.16</v>
      </c>
      <c r="G160" s="21">
        <v>11205.66</v>
      </c>
      <c r="H160" s="21">
        <v>3517.69</v>
      </c>
      <c r="I160" s="21">
        <v>19026.21</v>
      </c>
    </row>
    <row r="161" spans="2:9" ht="21.75" x14ac:dyDescent="0.2">
      <c r="B161" s="20">
        <v>10784</v>
      </c>
      <c r="C161" s="20" t="s">
        <v>271</v>
      </c>
      <c r="D161" s="20" t="s">
        <v>203</v>
      </c>
      <c r="E161" s="21">
        <v>13745352.76</v>
      </c>
      <c r="F161" s="22">
        <v>18127</v>
      </c>
      <c r="G161" s="20">
        <v>758.28</v>
      </c>
    </row>
    <row r="162" spans="2:9" ht="21.75" x14ac:dyDescent="0.2">
      <c r="B162" s="20" t="s">
        <v>204</v>
      </c>
      <c r="C162" s="21">
        <v>4024929.48</v>
      </c>
      <c r="D162" s="20">
        <v>375</v>
      </c>
      <c r="E162" s="22">
        <v>1538</v>
      </c>
      <c r="F162" s="20">
        <v>267</v>
      </c>
      <c r="G162" s="21">
        <v>10733.15</v>
      </c>
      <c r="H162" s="21">
        <v>2616.9899999999998</v>
      </c>
      <c r="I162" s="21">
        <v>15074.64</v>
      </c>
    </row>
    <row r="163" spans="2:9" ht="21.75" x14ac:dyDescent="0.2">
      <c r="B163" s="20">
        <v>10785</v>
      </c>
      <c r="C163" s="20" t="s">
        <v>272</v>
      </c>
      <c r="D163" s="20" t="s">
        <v>203</v>
      </c>
      <c r="E163" s="21">
        <v>20798846.219999999</v>
      </c>
      <c r="F163" s="22">
        <v>24983</v>
      </c>
      <c r="G163" s="20">
        <v>832.52</v>
      </c>
    </row>
    <row r="164" spans="2:9" ht="21.75" x14ac:dyDescent="0.2">
      <c r="B164" s="20" t="s">
        <v>204</v>
      </c>
      <c r="C164" s="21">
        <v>6832166.2400000002</v>
      </c>
      <c r="D164" s="20">
        <v>648</v>
      </c>
      <c r="E164" s="22">
        <v>2306</v>
      </c>
      <c r="F164" s="20">
        <v>318.77</v>
      </c>
      <c r="G164" s="21">
        <v>10543.47</v>
      </c>
      <c r="H164" s="21">
        <v>2962.78</v>
      </c>
      <c r="I164" s="21">
        <v>21432.9</v>
      </c>
    </row>
    <row r="165" spans="2:9" ht="21.75" x14ac:dyDescent="0.2">
      <c r="B165" s="20">
        <v>10786</v>
      </c>
      <c r="C165" s="20" t="s">
        <v>273</v>
      </c>
      <c r="D165" s="20" t="s">
        <v>203</v>
      </c>
      <c r="E165" s="21">
        <v>11591870.52</v>
      </c>
      <c r="F165" s="22">
        <v>7303</v>
      </c>
      <c r="G165" s="21">
        <v>1587.28</v>
      </c>
    </row>
    <row r="166" spans="2:9" ht="21.75" x14ac:dyDescent="0.2">
      <c r="B166" s="20" t="s">
        <v>204</v>
      </c>
      <c r="C166" s="21">
        <v>3071313.76</v>
      </c>
      <c r="D166" s="20">
        <v>180</v>
      </c>
      <c r="E166" s="20">
        <v>574</v>
      </c>
      <c r="F166" s="20">
        <v>123.37</v>
      </c>
      <c r="G166" s="21">
        <v>17062.849999999999</v>
      </c>
      <c r="H166" s="21">
        <v>5350.72</v>
      </c>
      <c r="I166" s="21">
        <v>24896.05</v>
      </c>
    </row>
    <row r="167" spans="2:9" ht="21.75" x14ac:dyDescent="0.2">
      <c r="B167" s="20">
        <v>10787</v>
      </c>
      <c r="C167" s="20" t="s">
        <v>274</v>
      </c>
      <c r="D167" s="20" t="s">
        <v>203</v>
      </c>
      <c r="E167" s="21">
        <v>21977255.050000001</v>
      </c>
      <c r="F167" s="22">
        <v>2099</v>
      </c>
      <c r="G167" s="21">
        <v>10470.35</v>
      </c>
    </row>
    <row r="168" spans="2:9" ht="21.75" x14ac:dyDescent="0.2">
      <c r="B168" s="20" t="s">
        <v>204</v>
      </c>
      <c r="C168" s="21">
        <v>12622264.48</v>
      </c>
      <c r="D168" s="22">
        <v>1029</v>
      </c>
      <c r="E168" s="22">
        <v>3352</v>
      </c>
      <c r="F168" s="20">
        <v>565</v>
      </c>
      <c r="G168" s="21">
        <v>12266.53</v>
      </c>
      <c r="H168" s="21">
        <v>3765.59</v>
      </c>
      <c r="I168" s="21">
        <v>22340.29</v>
      </c>
    </row>
    <row r="169" spans="2:9" ht="21.75" x14ac:dyDescent="0.2">
      <c r="B169" s="20">
        <v>10788</v>
      </c>
      <c r="C169" s="20" t="s">
        <v>275</v>
      </c>
      <c r="D169" s="20" t="s">
        <v>203</v>
      </c>
      <c r="E169" s="21">
        <v>9488308.0299999993</v>
      </c>
      <c r="F169" s="22">
        <v>9619</v>
      </c>
      <c r="G169" s="20">
        <v>986.41</v>
      </c>
    </row>
    <row r="170" spans="2:9" ht="21.75" x14ac:dyDescent="0.2">
      <c r="B170" s="20" t="s">
        <v>204</v>
      </c>
      <c r="C170" s="21">
        <v>2241094.35</v>
      </c>
      <c r="D170" s="20">
        <v>189</v>
      </c>
      <c r="E170" s="20">
        <v>649</v>
      </c>
      <c r="F170" s="20">
        <v>48.69</v>
      </c>
      <c r="G170" s="21">
        <v>11857.64</v>
      </c>
      <c r="H170" s="21">
        <v>3453.15</v>
      </c>
      <c r="I170" s="21">
        <v>46027.82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ECA0-81F9-446C-8D39-858394846F26}">
  <sheetPr>
    <tabColor rgb="FFFFC000"/>
  </sheetPr>
  <dimension ref="A1:S83"/>
  <sheetViews>
    <sheetView zoomScale="85" zoomScaleNormal="85" workbookViewId="0">
      <pane xSplit="2" ySplit="2" topLeftCell="C3" activePane="bottomRight" state="frozen"/>
      <selection activeCell="I909" sqref="I909"/>
      <selection pane="topRight" activeCell="I909" sqref="I909"/>
      <selection pane="bottomLeft" activeCell="I909" sqref="I909"/>
      <selection pane="bottomRight" activeCell="J13" sqref="J13"/>
    </sheetView>
  </sheetViews>
  <sheetFormatPr defaultColWidth="14" defaultRowHeight="15" customHeight="1" x14ac:dyDescent="0.2"/>
  <cols>
    <col min="1" max="1" width="5.625" style="3" customWidth="1"/>
    <col min="2" max="2" width="11.625" style="3" customWidth="1"/>
    <col min="3" max="3" width="11.25" style="3" hidden="1" customWidth="1"/>
    <col min="4" max="4" width="22.625" style="3" customWidth="1"/>
    <col min="5" max="5" width="7.5" style="3" customWidth="1"/>
    <col min="6" max="6" width="7.5" style="14" customWidth="1"/>
    <col min="7" max="7" width="24.25" style="3" customWidth="1"/>
    <col min="8" max="8" width="18.5" style="3" customWidth="1"/>
    <col min="9" max="9" width="13.25" style="3" customWidth="1"/>
    <col min="10" max="10" width="13.125" style="3" customWidth="1"/>
    <col min="11" max="11" width="14" style="3"/>
    <col min="12" max="12" width="17.125" style="3" customWidth="1"/>
    <col min="13" max="13" width="14.125" style="3" bestFit="1" customWidth="1"/>
    <col min="14" max="15" width="14" style="3"/>
    <col min="16" max="17" width="8.25" style="14" customWidth="1"/>
    <col min="18" max="18" width="6.875" style="3" bestFit="1" customWidth="1"/>
    <col min="19" max="19" width="14.375" style="3" bestFit="1" customWidth="1"/>
    <col min="20" max="16384" width="14" style="3"/>
  </cols>
  <sheetData>
    <row r="1" spans="1:19" ht="21" customHeight="1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47" t="s">
        <v>7</v>
      </c>
      <c r="I1" s="47"/>
      <c r="J1" s="47"/>
      <c r="K1" s="47"/>
      <c r="L1" s="48" t="s">
        <v>8</v>
      </c>
      <c r="M1" s="48"/>
      <c r="N1" s="48"/>
      <c r="O1" s="48"/>
      <c r="P1" s="37" t="s">
        <v>9</v>
      </c>
      <c r="Q1" s="37"/>
      <c r="S1" s="4" t="s">
        <v>10</v>
      </c>
    </row>
    <row r="2" spans="1:19" ht="84" customHeight="1" x14ac:dyDescent="0.2">
      <c r="A2" s="5"/>
      <c r="B2" s="5"/>
      <c r="C2" s="5"/>
      <c r="D2" s="5"/>
      <c r="E2" s="6"/>
      <c r="F2" s="6"/>
      <c r="G2" s="6"/>
      <c r="H2" s="38" t="s">
        <v>11</v>
      </c>
      <c r="I2" s="38" t="s">
        <v>12</v>
      </c>
      <c r="J2" s="38" t="s">
        <v>13</v>
      </c>
      <c r="K2" s="38" t="s">
        <v>14</v>
      </c>
      <c r="L2" s="39" t="s">
        <v>15</v>
      </c>
      <c r="M2" s="40" t="s">
        <v>16</v>
      </c>
      <c r="N2" s="39" t="s">
        <v>17</v>
      </c>
      <c r="O2" s="39" t="s">
        <v>18</v>
      </c>
      <c r="P2" s="41" t="s">
        <v>19</v>
      </c>
      <c r="Q2" s="41" t="s">
        <v>20</v>
      </c>
      <c r="S2" s="3" t="s">
        <v>21</v>
      </c>
    </row>
    <row r="3" spans="1:19" s="13" customFormat="1" ht="19.899999999999999" customHeight="1" x14ac:dyDescent="0.55000000000000004">
      <c r="A3" s="7" t="s">
        <v>37</v>
      </c>
      <c r="B3" s="8" t="s">
        <v>38</v>
      </c>
      <c r="C3" s="7" t="s">
        <v>39</v>
      </c>
      <c r="D3" s="9" t="s">
        <v>40</v>
      </c>
      <c r="E3" s="7" t="s">
        <v>31</v>
      </c>
      <c r="F3" s="42">
        <v>16</v>
      </c>
      <c r="G3" s="42" t="s">
        <v>34</v>
      </c>
      <c r="H3" s="43">
        <f>Data!E3</f>
        <v>83327889.069999993</v>
      </c>
      <c r="I3" s="44">
        <f>Data!F3</f>
        <v>50747</v>
      </c>
      <c r="J3" s="10">
        <f>H3/I3</f>
        <v>1642.0259142412358</v>
      </c>
      <c r="K3" s="10">
        <v>1106.2062967732959</v>
      </c>
      <c r="L3" s="43">
        <f>Data!C4</f>
        <v>61591031.460000001</v>
      </c>
      <c r="M3" s="43">
        <f>Data!F4</f>
        <v>3314.88</v>
      </c>
      <c r="N3" s="10">
        <f>L3/M3</f>
        <v>18580.169254995657</v>
      </c>
      <c r="O3" s="10">
        <v>21436.930312290631</v>
      </c>
      <c r="P3" s="11" t="str">
        <f>IF(J3&lt;K3,"1","0")</f>
        <v>0</v>
      </c>
      <c r="Q3" s="11" t="str">
        <f>IF(S3="NoIPD","1",IF(S3="error","0",IF(N3&lt;O3,"1","0")))</f>
        <v>1</v>
      </c>
      <c r="R3" s="12" t="str">
        <f>IF(AND(P3="1",Q3="1"),"ผ่าน","ไม่ผ่าน")</f>
        <v>ไม่ผ่าน</v>
      </c>
      <c r="S3" s="13">
        <v>0</v>
      </c>
    </row>
    <row r="4" spans="1:19" s="13" customFormat="1" ht="19.899999999999999" customHeight="1" x14ac:dyDescent="0.55000000000000004">
      <c r="A4" s="7" t="s">
        <v>37</v>
      </c>
      <c r="B4" s="8" t="s">
        <v>38</v>
      </c>
      <c r="C4" s="7" t="s">
        <v>41</v>
      </c>
      <c r="D4" s="9" t="s">
        <v>42</v>
      </c>
      <c r="E4" s="7" t="s">
        <v>23</v>
      </c>
      <c r="F4" s="42">
        <v>2</v>
      </c>
      <c r="G4" s="42" t="s">
        <v>30</v>
      </c>
      <c r="H4" s="10">
        <f>Data!E5</f>
        <v>11716424.52</v>
      </c>
      <c r="I4" s="10">
        <f>Data!F5</f>
        <v>12915</v>
      </c>
      <c r="J4" s="10">
        <f t="shared" ref="J4:J67" si="0">H4/I4</f>
        <v>907.19508478513353</v>
      </c>
      <c r="K4" s="10">
        <v>969.02064498915729</v>
      </c>
      <c r="L4" s="10">
        <f>Data!C6</f>
        <v>730359.16</v>
      </c>
      <c r="M4" s="10">
        <f>Data!F6</f>
        <v>98.43</v>
      </c>
      <c r="N4" s="10">
        <f t="shared" ref="N4:N67" si="1">L4/M4</f>
        <v>7420.0869653560903</v>
      </c>
      <c r="O4" s="10">
        <v>54356.534113212525</v>
      </c>
      <c r="P4" s="11" t="str">
        <f t="shared" ref="P4:P67" si="2">IF(J4&lt;K4,"1","0")</f>
        <v>1</v>
      </c>
      <c r="Q4" s="11" t="str">
        <f t="shared" ref="Q4:Q67" si="3">IF(S4="NoIPD","1",IF(S4="error","0",IF(N4&lt;O4,"1","0")))</f>
        <v>1</v>
      </c>
      <c r="R4" s="12" t="str">
        <f t="shared" ref="R4:R67" si="4">IF(AND(P4="1",Q4="1"),"ผ่าน","ไม่ผ่าน")</f>
        <v>ผ่าน</v>
      </c>
      <c r="S4" s="13">
        <v>0</v>
      </c>
    </row>
    <row r="5" spans="1:19" s="13" customFormat="1" ht="19.899999999999999" customHeight="1" x14ac:dyDescent="0.55000000000000004">
      <c r="A5" s="7" t="s">
        <v>37</v>
      </c>
      <c r="B5" s="8" t="s">
        <v>38</v>
      </c>
      <c r="C5" s="7" t="s">
        <v>43</v>
      </c>
      <c r="D5" s="9" t="s">
        <v>44</v>
      </c>
      <c r="E5" s="7" t="s">
        <v>23</v>
      </c>
      <c r="F5" s="42">
        <v>6</v>
      </c>
      <c r="G5" s="42" t="s">
        <v>27</v>
      </c>
      <c r="H5" s="10">
        <f>Data!E7</f>
        <v>18483781.100000001</v>
      </c>
      <c r="I5" s="10">
        <f>Data!F7</f>
        <v>26380</v>
      </c>
      <c r="J5" s="10">
        <f t="shared" si="0"/>
        <v>700.67403714935563</v>
      </c>
      <c r="K5" s="10">
        <v>720.97779130402637</v>
      </c>
      <c r="L5" s="10">
        <f>Data!C8</f>
        <v>8752531.0199999996</v>
      </c>
      <c r="M5" s="10">
        <f>Data!F8</f>
        <v>371.07</v>
      </c>
      <c r="N5" s="10">
        <f t="shared" si="1"/>
        <v>23587.277387015925</v>
      </c>
      <c r="O5" s="10">
        <v>37595.7640987907</v>
      </c>
      <c r="P5" s="11" t="str">
        <f t="shared" si="2"/>
        <v>1</v>
      </c>
      <c r="Q5" s="11" t="str">
        <f t="shared" si="3"/>
        <v>1</v>
      </c>
      <c r="R5" s="12" t="str">
        <f t="shared" si="4"/>
        <v>ผ่าน</v>
      </c>
      <c r="S5" s="13">
        <v>0</v>
      </c>
    </row>
    <row r="6" spans="1:19" s="13" customFormat="1" ht="19.899999999999999" customHeight="1" x14ac:dyDescent="0.55000000000000004">
      <c r="A6" s="7" t="s">
        <v>37</v>
      </c>
      <c r="B6" s="8" t="s">
        <v>38</v>
      </c>
      <c r="C6" s="7" t="s">
        <v>45</v>
      </c>
      <c r="D6" s="9" t="s">
        <v>46</v>
      </c>
      <c r="E6" s="7" t="s">
        <v>23</v>
      </c>
      <c r="F6" s="42">
        <v>6</v>
      </c>
      <c r="G6" s="42" t="s">
        <v>27</v>
      </c>
      <c r="H6" s="10">
        <f>Data!E9</f>
        <v>7368056.0899999999</v>
      </c>
      <c r="I6" s="10">
        <f>Data!F9</f>
        <v>18653</v>
      </c>
      <c r="J6" s="10">
        <f t="shared" si="0"/>
        <v>395.00649171715003</v>
      </c>
      <c r="K6" s="10">
        <v>720.97779130402637</v>
      </c>
      <c r="L6" s="10">
        <f>Data!C10</f>
        <v>13063047.02</v>
      </c>
      <c r="M6" s="10">
        <f>Data!F10</f>
        <v>177.75</v>
      </c>
      <c r="N6" s="10">
        <f t="shared" si="1"/>
        <v>73491.122475386772</v>
      </c>
      <c r="O6" s="10">
        <v>37595.7640987907</v>
      </c>
      <c r="P6" s="11" t="str">
        <f t="shared" si="2"/>
        <v>1</v>
      </c>
      <c r="Q6" s="11" t="str">
        <f t="shared" si="3"/>
        <v>0</v>
      </c>
      <c r="R6" s="12" t="str">
        <f t="shared" si="4"/>
        <v>ไม่ผ่าน</v>
      </c>
      <c r="S6" s="13">
        <v>0</v>
      </c>
    </row>
    <row r="7" spans="1:19" s="13" customFormat="1" ht="19.899999999999999" customHeight="1" x14ac:dyDescent="0.55000000000000004">
      <c r="A7" s="7" t="s">
        <v>37</v>
      </c>
      <c r="B7" s="8" t="s">
        <v>47</v>
      </c>
      <c r="C7" s="7" t="s">
        <v>48</v>
      </c>
      <c r="D7" s="9" t="s">
        <v>49</v>
      </c>
      <c r="E7" s="7" t="s">
        <v>22</v>
      </c>
      <c r="F7" s="42">
        <v>18</v>
      </c>
      <c r="G7" s="42" t="s">
        <v>36</v>
      </c>
      <c r="H7" s="10">
        <f>Data!E14</f>
        <v>203646618.25</v>
      </c>
      <c r="I7" s="10">
        <f>Data!F14</f>
        <v>123421</v>
      </c>
      <c r="J7" s="10">
        <f t="shared" si="0"/>
        <v>1650.0159474481652</v>
      </c>
      <c r="K7" s="10">
        <v>1292.0947773424023</v>
      </c>
      <c r="L7" s="10">
        <f>Data!C15</f>
        <v>174442456.44</v>
      </c>
      <c r="M7" s="10">
        <f>Data!F15</f>
        <v>5505.77</v>
      </c>
      <c r="N7" s="10">
        <f t="shared" si="1"/>
        <v>31683.571315183886</v>
      </c>
      <c r="O7" s="10">
        <v>23458.380482954737</v>
      </c>
      <c r="P7" s="11" t="str">
        <f t="shared" si="2"/>
        <v>0</v>
      </c>
      <c r="Q7" s="11" t="str">
        <f t="shared" si="3"/>
        <v>0</v>
      </c>
      <c r="R7" s="12" t="str">
        <f t="shared" si="4"/>
        <v>ไม่ผ่าน</v>
      </c>
      <c r="S7" s="13">
        <v>0</v>
      </c>
    </row>
    <row r="8" spans="1:19" s="13" customFormat="1" ht="19.899999999999999" customHeight="1" x14ac:dyDescent="0.55000000000000004">
      <c r="A8" s="7" t="s">
        <v>37</v>
      </c>
      <c r="B8" s="8" t="s">
        <v>47</v>
      </c>
      <c r="C8" s="7" t="s">
        <v>50</v>
      </c>
      <c r="D8" s="9" t="s">
        <v>51</v>
      </c>
      <c r="E8" s="7" t="s">
        <v>23</v>
      </c>
      <c r="F8" s="42">
        <v>9</v>
      </c>
      <c r="G8" s="42" t="s">
        <v>29</v>
      </c>
      <c r="H8" s="10">
        <f>Data!E16</f>
        <v>9050171.7799999993</v>
      </c>
      <c r="I8" s="10">
        <f>Data!F16</f>
        <v>19179</v>
      </c>
      <c r="J8" s="10">
        <f t="shared" si="0"/>
        <v>471.87923145106623</v>
      </c>
      <c r="K8" s="10">
        <v>770.25874349974765</v>
      </c>
      <c r="L8" s="10">
        <f>Data!C17</f>
        <v>23408652.530000001</v>
      </c>
      <c r="M8" s="10">
        <f>Data!F17</f>
        <v>196.75</v>
      </c>
      <c r="N8" s="10">
        <f t="shared" si="1"/>
        <v>118976.63293519696</v>
      </c>
      <c r="O8" s="10">
        <v>43807.247082929032</v>
      </c>
      <c r="P8" s="11" t="str">
        <f t="shared" si="2"/>
        <v>1</v>
      </c>
      <c r="Q8" s="11" t="str">
        <f t="shared" si="3"/>
        <v>0</v>
      </c>
      <c r="R8" s="12" t="str">
        <f t="shared" si="4"/>
        <v>ไม่ผ่าน</v>
      </c>
      <c r="S8" s="13">
        <v>0</v>
      </c>
    </row>
    <row r="9" spans="1:19" s="31" customFormat="1" ht="19.899999999999999" customHeight="1" x14ac:dyDescent="0.55000000000000004">
      <c r="A9" s="25" t="s">
        <v>37</v>
      </c>
      <c r="B9" s="26" t="s">
        <v>47</v>
      </c>
      <c r="C9" s="25" t="s">
        <v>52</v>
      </c>
      <c r="D9" s="27" t="s">
        <v>53</v>
      </c>
      <c r="E9" s="25" t="s">
        <v>23</v>
      </c>
      <c r="F9" s="45">
        <v>13</v>
      </c>
      <c r="G9" s="45" t="s">
        <v>25</v>
      </c>
      <c r="H9" s="28">
        <v>26207525.699999999</v>
      </c>
      <c r="I9" s="28">
        <v>41442</v>
      </c>
      <c r="J9" s="28">
        <f t="shared" si="0"/>
        <v>632.39046619371652</v>
      </c>
      <c r="K9" s="28">
        <v>724.17104133115765</v>
      </c>
      <c r="L9" s="28">
        <v>23979431.27</v>
      </c>
      <c r="M9" s="28">
        <v>742.4</v>
      </c>
      <c r="N9" s="28">
        <f t="shared" si="1"/>
        <v>32299.880482219829</v>
      </c>
      <c r="O9" s="28">
        <v>33100.151819188904</v>
      </c>
      <c r="P9" s="29" t="str">
        <f t="shared" si="2"/>
        <v>1</v>
      </c>
      <c r="Q9" s="29" t="str">
        <f t="shared" si="3"/>
        <v>1</v>
      </c>
      <c r="R9" s="30" t="str">
        <f t="shared" si="4"/>
        <v>ผ่าน</v>
      </c>
      <c r="S9" s="31">
        <v>0</v>
      </c>
    </row>
    <row r="10" spans="1:19" s="13" customFormat="1" ht="19.899999999999999" customHeight="1" x14ac:dyDescent="0.55000000000000004">
      <c r="A10" s="7" t="s">
        <v>37</v>
      </c>
      <c r="B10" s="8" t="s">
        <v>47</v>
      </c>
      <c r="C10" s="7" t="s">
        <v>54</v>
      </c>
      <c r="D10" s="9" t="s">
        <v>55</v>
      </c>
      <c r="E10" s="7" t="s">
        <v>23</v>
      </c>
      <c r="F10" s="42">
        <v>13</v>
      </c>
      <c r="G10" s="42" t="s">
        <v>25</v>
      </c>
      <c r="H10" s="10">
        <f>Data!E18</f>
        <v>25055033.039999999</v>
      </c>
      <c r="I10" s="10">
        <f>Data!F18</f>
        <v>33615</v>
      </c>
      <c r="J10" s="10">
        <f t="shared" si="0"/>
        <v>745.35276037483266</v>
      </c>
      <c r="K10" s="10">
        <v>724.17104133115765</v>
      </c>
      <c r="L10" s="10">
        <f>Data!C19</f>
        <v>22192804.370000001</v>
      </c>
      <c r="M10" s="10">
        <f>Data!F19</f>
        <v>707.13</v>
      </c>
      <c r="N10" s="10">
        <f t="shared" si="1"/>
        <v>31384.33437981701</v>
      </c>
      <c r="O10" s="10">
        <v>33100.151819188904</v>
      </c>
      <c r="P10" s="11" t="str">
        <f t="shared" si="2"/>
        <v>0</v>
      </c>
      <c r="Q10" s="11" t="str">
        <f t="shared" si="3"/>
        <v>1</v>
      </c>
      <c r="R10" s="12" t="str">
        <f t="shared" si="4"/>
        <v>ไม่ผ่าน</v>
      </c>
      <c r="S10" s="13">
        <v>0</v>
      </c>
    </row>
    <row r="11" spans="1:19" s="13" customFormat="1" ht="19.899999999999999" customHeight="1" x14ac:dyDescent="0.55000000000000004">
      <c r="A11" s="7" t="s">
        <v>37</v>
      </c>
      <c r="B11" s="8" t="s">
        <v>47</v>
      </c>
      <c r="C11" s="7" t="s">
        <v>56</v>
      </c>
      <c r="D11" s="9" t="s">
        <v>57</v>
      </c>
      <c r="E11" s="7" t="s">
        <v>23</v>
      </c>
      <c r="F11" s="42">
        <v>6</v>
      </c>
      <c r="G11" s="42" t="s">
        <v>27</v>
      </c>
      <c r="H11" s="10">
        <f>Data!E20</f>
        <v>23888142.359999999</v>
      </c>
      <c r="I11" s="10">
        <f>Data!F20</f>
        <v>19357</v>
      </c>
      <c r="J11" s="10">
        <f t="shared" si="0"/>
        <v>1234.082882678101</v>
      </c>
      <c r="K11" s="10">
        <v>720.97779130402637</v>
      </c>
      <c r="L11" s="10">
        <f>Data!C21</f>
        <v>7021874.0800000001</v>
      </c>
      <c r="M11" s="10">
        <f>Data!F21</f>
        <v>258.5</v>
      </c>
      <c r="N11" s="10">
        <f t="shared" si="1"/>
        <v>27163.922940038687</v>
      </c>
      <c r="O11" s="10">
        <v>37595.7640987907</v>
      </c>
      <c r="P11" s="11" t="str">
        <f t="shared" si="2"/>
        <v>0</v>
      </c>
      <c r="Q11" s="11" t="str">
        <f t="shared" si="3"/>
        <v>1</v>
      </c>
      <c r="R11" s="12" t="str">
        <f t="shared" si="4"/>
        <v>ไม่ผ่าน</v>
      </c>
      <c r="S11" s="13">
        <v>0</v>
      </c>
    </row>
    <row r="12" spans="1:19" s="13" customFormat="1" ht="19.899999999999999" customHeight="1" x14ac:dyDescent="0.55000000000000004">
      <c r="A12" s="7" t="s">
        <v>37</v>
      </c>
      <c r="B12" s="8" t="s">
        <v>47</v>
      </c>
      <c r="C12" s="7" t="s">
        <v>58</v>
      </c>
      <c r="D12" s="9" t="s">
        <v>59</v>
      </c>
      <c r="E12" s="7" t="s">
        <v>23</v>
      </c>
      <c r="F12" s="42">
        <v>10</v>
      </c>
      <c r="G12" s="42" t="s">
        <v>24</v>
      </c>
      <c r="H12" s="10">
        <f>Data!E22</f>
        <v>36855078.850000001</v>
      </c>
      <c r="I12" s="10">
        <f>Data!F22</f>
        <v>31156</v>
      </c>
      <c r="J12" s="10">
        <f t="shared" si="0"/>
        <v>1182.9207488124277</v>
      </c>
      <c r="K12" s="10">
        <v>721.45806511847059</v>
      </c>
      <c r="L12" s="10">
        <f>Data!C23</f>
        <v>9924171.6799999997</v>
      </c>
      <c r="M12" s="10">
        <f>Data!F23</f>
        <v>537.04999999999995</v>
      </c>
      <c r="N12" s="10">
        <f t="shared" si="1"/>
        <v>18479.046047854019</v>
      </c>
      <c r="O12" s="10">
        <v>32966.715713762373</v>
      </c>
      <c r="P12" s="11" t="str">
        <f t="shared" si="2"/>
        <v>0</v>
      </c>
      <c r="Q12" s="11" t="str">
        <f t="shared" si="3"/>
        <v>1</v>
      </c>
      <c r="R12" s="12" t="str">
        <f t="shared" si="4"/>
        <v>ไม่ผ่าน</v>
      </c>
      <c r="S12" s="13">
        <v>0</v>
      </c>
    </row>
    <row r="13" spans="1:19" s="13" customFormat="1" ht="19.899999999999999" customHeight="1" x14ac:dyDescent="0.55000000000000004">
      <c r="A13" s="7" t="s">
        <v>37</v>
      </c>
      <c r="B13" s="8" t="s">
        <v>47</v>
      </c>
      <c r="C13" s="7" t="s">
        <v>60</v>
      </c>
      <c r="D13" s="9" t="s">
        <v>61</v>
      </c>
      <c r="E13" s="7" t="s">
        <v>23</v>
      </c>
      <c r="F13" s="42">
        <v>5</v>
      </c>
      <c r="G13" s="42" t="s">
        <v>26</v>
      </c>
      <c r="H13" s="10">
        <f>Data!E24</f>
        <v>7435338.4500000002</v>
      </c>
      <c r="I13" s="10">
        <f>Data!F24</f>
        <v>5691</v>
      </c>
      <c r="J13" s="10">
        <f t="shared" si="0"/>
        <v>1306.5082498682129</v>
      </c>
      <c r="K13" s="10">
        <v>796.11684013103991</v>
      </c>
      <c r="L13" s="10">
        <f>Data!C25</f>
        <v>3020747.69</v>
      </c>
      <c r="M13" s="10">
        <f>Data!F25</f>
        <v>26.34</v>
      </c>
      <c r="N13" s="10">
        <f t="shared" si="1"/>
        <v>114682.9039483675</v>
      </c>
      <c r="O13" s="10">
        <v>46732.927625873301</v>
      </c>
      <c r="P13" s="11" t="str">
        <f t="shared" si="2"/>
        <v>0</v>
      </c>
      <c r="Q13" s="11" t="str">
        <f t="shared" si="3"/>
        <v>0</v>
      </c>
      <c r="R13" s="12" t="str">
        <f t="shared" si="4"/>
        <v>ไม่ผ่าน</v>
      </c>
      <c r="S13" s="13">
        <v>0</v>
      </c>
    </row>
    <row r="14" spans="1:19" s="31" customFormat="1" ht="19.899999999999999" customHeight="1" x14ac:dyDescent="0.55000000000000004">
      <c r="A14" s="25" t="s">
        <v>37</v>
      </c>
      <c r="B14" s="26" t="s">
        <v>47</v>
      </c>
      <c r="C14" s="23" t="s">
        <v>62</v>
      </c>
      <c r="D14" s="27" t="s">
        <v>63</v>
      </c>
      <c r="E14" s="23" t="s">
        <v>23</v>
      </c>
      <c r="F14" s="46">
        <v>2</v>
      </c>
      <c r="G14" s="46" t="s">
        <v>30</v>
      </c>
      <c r="H14" s="28">
        <f>Data!E26</f>
        <v>11836604.210000001</v>
      </c>
      <c r="I14" s="28">
        <f>Data!F26</f>
        <v>1144</v>
      </c>
      <c r="J14" s="28">
        <f t="shared" si="0"/>
        <v>10346.682001748253</v>
      </c>
      <c r="K14" s="28">
        <v>973.85183901389883</v>
      </c>
      <c r="L14" s="24">
        <v>0</v>
      </c>
      <c r="M14" s="24">
        <v>0</v>
      </c>
      <c r="N14" s="24" t="e">
        <f t="shared" si="1"/>
        <v>#DIV/0!</v>
      </c>
      <c r="O14" s="28">
        <v>54356.534113212525</v>
      </c>
      <c r="P14" s="29" t="str">
        <f t="shared" si="2"/>
        <v>0</v>
      </c>
      <c r="Q14" s="29" t="str">
        <f t="shared" si="3"/>
        <v>0</v>
      </c>
      <c r="R14" s="30" t="str">
        <f t="shared" si="4"/>
        <v>ไม่ผ่าน</v>
      </c>
      <c r="S14" s="31" t="s">
        <v>64</v>
      </c>
    </row>
    <row r="15" spans="1:19" s="13" customFormat="1" ht="19.899999999999999" customHeight="1" x14ac:dyDescent="0.55000000000000004">
      <c r="A15" s="7" t="s">
        <v>37</v>
      </c>
      <c r="B15" s="8" t="s">
        <v>65</v>
      </c>
      <c r="C15" s="7" t="s">
        <v>66</v>
      </c>
      <c r="D15" s="9" t="s">
        <v>67</v>
      </c>
      <c r="E15" s="7" t="s">
        <v>31</v>
      </c>
      <c r="F15" s="42">
        <v>17</v>
      </c>
      <c r="G15" s="42" t="s">
        <v>33</v>
      </c>
      <c r="H15" s="10">
        <f>Data!E32</f>
        <v>97027220.700000003</v>
      </c>
      <c r="I15" s="10">
        <f>Data!F32</f>
        <v>109560</v>
      </c>
      <c r="J15" s="10">
        <f t="shared" si="0"/>
        <v>885.60807502738226</v>
      </c>
      <c r="K15" s="10">
        <v>1128.9930432412887</v>
      </c>
      <c r="L15" s="10">
        <f>Data!C33</f>
        <v>144522396.59999999</v>
      </c>
      <c r="M15" s="10">
        <f>Data!F33</f>
        <v>9168.09</v>
      </c>
      <c r="N15" s="10">
        <f t="shared" si="1"/>
        <v>15763.631966963674</v>
      </c>
      <c r="O15" s="10">
        <v>21421.518022518823</v>
      </c>
      <c r="P15" s="11" t="str">
        <f t="shared" si="2"/>
        <v>1</v>
      </c>
      <c r="Q15" s="11" t="str">
        <f t="shared" si="3"/>
        <v>1</v>
      </c>
      <c r="R15" s="12" t="str">
        <f t="shared" si="4"/>
        <v>ผ่าน</v>
      </c>
      <c r="S15" s="13">
        <v>0</v>
      </c>
    </row>
    <row r="16" spans="1:19" s="13" customFormat="1" ht="19.899999999999999" customHeight="1" x14ac:dyDescent="0.55000000000000004">
      <c r="A16" s="7" t="s">
        <v>37</v>
      </c>
      <c r="B16" s="8" t="s">
        <v>65</v>
      </c>
      <c r="C16" s="7" t="s">
        <v>68</v>
      </c>
      <c r="D16" s="9" t="s">
        <v>69</v>
      </c>
      <c r="E16" s="7" t="s">
        <v>23</v>
      </c>
      <c r="F16" s="42">
        <v>7</v>
      </c>
      <c r="G16" s="42" t="s">
        <v>28</v>
      </c>
      <c r="H16" s="10">
        <f>Data!E34</f>
        <v>27595079.07</v>
      </c>
      <c r="I16" s="10">
        <f>Data!F34</f>
        <v>26922</v>
      </c>
      <c r="J16" s="10">
        <f t="shared" si="0"/>
        <v>1025.0010797860486</v>
      </c>
      <c r="K16" s="10">
        <v>825.1182663679424</v>
      </c>
      <c r="L16" s="10">
        <f>Data!C35</f>
        <v>8170692.5300000003</v>
      </c>
      <c r="M16" s="10">
        <f>Data!F35</f>
        <v>276.52</v>
      </c>
      <c r="N16" s="10">
        <f t="shared" si="1"/>
        <v>29548.287754954436</v>
      </c>
      <c r="O16" s="10">
        <v>40454.305618809485</v>
      </c>
      <c r="P16" s="11" t="str">
        <f t="shared" si="2"/>
        <v>0</v>
      </c>
      <c r="Q16" s="11" t="str">
        <f t="shared" si="3"/>
        <v>1</v>
      </c>
      <c r="R16" s="12" t="str">
        <f t="shared" si="4"/>
        <v>ไม่ผ่าน</v>
      </c>
      <c r="S16" s="13">
        <v>0</v>
      </c>
    </row>
    <row r="17" spans="1:19" s="13" customFormat="1" ht="19.899999999999999" customHeight="1" x14ac:dyDescent="0.55000000000000004">
      <c r="A17" s="7" t="s">
        <v>37</v>
      </c>
      <c r="B17" s="8" t="s">
        <v>65</v>
      </c>
      <c r="C17" s="7" t="s">
        <v>70</v>
      </c>
      <c r="D17" s="9" t="s">
        <v>71</v>
      </c>
      <c r="E17" s="7" t="s">
        <v>23</v>
      </c>
      <c r="F17" s="42">
        <v>13</v>
      </c>
      <c r="G17" s="42" t="s">
        <v>25</v>
      </c>
      <c r="H17" s="10">
        <f>Data!E36</f>
        <v>51488615.049999997</v>
      </c>
      <c r="I17" s="10">
        <f>Data!F36</f>
        <v>19556</v>
      </c>
      <c r="J17" s="10">
        <f t="shared" si="0"/>
        <v>2632.8807041317241</v>
      </c>
      <c r="K17" s="10">
        <v>724.17104133115765</v>
      </c>
      <c r="L17" s="10">
        <f>Data!C37</f>
        <v>14400498.76</v>
      </c>
      <c r="M17" s="10">
        <f>Data!F37</f>
        <v>267.12</v>
      </c>
      <c r="N17" s="10">
        <f t="shared" si="1"/>
        <v>53910.222970949384</v>
      </c>
      <c r="O17" s="10">
        <v>33100.151819188904</v>
      </c>
      <c r="P17" s="11" t="str">
        <f t="shared" si="2"/>
        <v>0</v>
      </c>
      <c r="Q17" s="11" t="str">
        <f t="shared" si="3"/>
        <v>0</v>
      </c>
      <c r="R17" s="12" t="str">
        <f t="shared" si="4"/>
        <v>ไม่ผ่าน</v>
      </c>
      <c r="S17" s="13">
        <v>0</v>
      </c>
    </row>
    <row r="18" spans="1:19" s="13" customFormat="1" ht="19.899999999999999" customHeight="1" x14ac:dyDescent="0.55000000000000004">
      <c r="A18" s="7" t="s">
        <v>37</v>
      </c>
      <c r="B18" s="8" t="s">
        <v>65</v>
      </c>
      <c r="C18" s="7" t="s">
        <v>72</v>
      </c>
      <c r="D18" s="9" t="s">
        <v>73</v>
      </c>
      <c r="E18" s="7" t="s">
        <v>23</v>
      </c>
      <c r="F18" s="42">
        <v>6</v>
      </c>
      <c r="G18" s="42" t="s">
        <v>27</v>
      </c>
      <c r="H18" s="10">
        <f>Data!E38</f>
        <v>18124853.239999998</v>
      </c>
      <c r="I18" s="10">
        <f>Data!F38</f>
        <v>23144</v>
      </c>
      <c r="J18" s="10">
        <f t="shared" si="0"/>
        <v>783.13399758036633</v>
      </c>
      <c r="K18" s="10">
        <v>720.97779130402637</v>
      </c>
      <c r="L18" s="10">
        <f>Data!C39</f>
        <v>8445526.75</v>
      </c>
      <c r="M18" s="10">
        <f>Data!F39</f>
        <v>323</v>
      </c>
      <c r="N18" s="10">
        <f t="shared" si="1"/>
        <v>26147.141640866874</v>
      </c>
      <c r="O18" s="10">
        <v>37595.7640987907</v>
      </c>
      <c r="P18" s="11" t="str">
        <f t="shared" si="2"/>
        <v>0</v>
      </c>
      <c r="Q18" s="11" t="str">
        <f t="shared" si="3"/>
        <v>1</v>
      </c>
      <c r="R18" s="12" t="str">
        <f t="shared" si="4"/>
        <v>ไม่ผ่าน</v>
      </c>
      <c r="S18" s="13">
        <v>0</v>
      </c>
    </row>
    <row r="19" spans="1:19" s="13" customFormat="1" ht="19.899999999999999" customHeight="1" x14ac:dyDescent="0.55000000000000004">
      <c r="A19" s="7" t="s">
        <v>37</v>
      </c>
      <c r="B19" s="8" t="s">
        <v>65</v>
      </c>
      <c r="C19" s="7" t="s">
        <v>74</v>
      </c>
      <c r="D19" s="9" t="s">
        <v>75</v>
      </c>
      <c r="E19" s="7" t="s">
        <v>23</v>
      </c>
      <c r="F19" s="42">
        <v>6</v>
      </c>
      <c r="G19" s="42" t="s">
        <v>27</v>
      </c>
      <c r="H19" s="10">
        <f>Data!E40</f>
        <v>15640038.18</v>
      </c>
      <c r="I19" s="10">
        <f>Data!F40</f>
        <v>11914</v>
      </c>
      <c r="J19" s="10">
        <f t="shared" si="0"/>
        <v>1312.7445173745173</v>
      </c>
      <c r="K19" s="10">
        <v>720.97779130402637</v>
      </c>
      <c r="L19" s="10">
        <f>Data!C41</f>
        <v>1652980.57</v>
      </c>
      <c r="M19" s="10">
        <f>Data!F41</f>
        <v>117.19</v>
      </c>
      <c r="N19" s="10">
        <f t="shared" si="1"/>
        <v>14105.133287823193</v>
      </c>
      <c r="O19" s="10">
        <v>37595.7640987907</v>
      </c>
      <c r="P19" s="11" t="str">
        <f t="shared" si="2"/>
        <v>0</v>
      </c>
      <c r="Q19" s="11" t="str">
        <f t="shared" si="3"/>
        <v>1</v>
      </c>
      <c r="R19" s="12" t="str">
        <f t="shared" si="4"/>
        <v>ไม่ผ่าน</v>
      </c>
      <c r="S19" s="13">
        <v>0</v>
      </c>
    </row>
    <row r="20" spans="1:19" s="13" customFormat="1" ht="19.899999999999999" customHeight="1" x14ac:dyDescent="0.55000000000000004">
      <c r="A20" s="7" t="s">
        <v>37</v>
      </c>
      <c r="B20" s="8" t="s">
        <v>65</v>
      </c>
      <c r="C20" s="7" t="s">
        <v>76</v>
      </c>
      <c r="D20" s="9" t="s">
        <v>77</v>
      </c>
      <c r="E20" s="7" t="s">
        <v>23</v>
      </c>
      <c r="F20" s="42">
        <v>5</v>
      </c>
      <c r="G20" s="42" t="s">
        <v>26</v>
      </c>
      <c r="H20" s="10">
        <f>Data!E42</f>
        <v>15077296.939999999</v>
      </c>
      <c r="I20" s="10">
        <f>Data!F42</f>
        <v>18248</v>
      </c>
      <c r="J20" s="10">
        <f t="shared" si="0"/>
        <v>826.24380425252082</v>
      </c>
      <c r="K20" s="10">
        <v>796.11684013103991</v>
      </c>
      <c r="L20" s="10">
        <f>Data!C43</f>
        <v>5562130.8200000003</v>
      </c>
      <c r="M20" s="10">
        <f>Data!F43</f>
        <v>185.87</v>
      </c>
      <c r="N20" s="10">
        <f t="shared" si="1"/>
        <v>29924.844353580462</v>
      </c>
      <c r="O20" s="10">
        <v>46732.927625873301</v>
      </c>
      <c r="P20" s="11" t="str">
        <f t="shared" si="2"/>
        <v>0</v>
      </c>
      <c r="Q20" s="11" t="str">
        <f t="shared" si="3"/>
        <v>1</v>
      </c>
      <c r="R20" s="12" t="str">
        <f t="shared" si="4"/>
        <v>ไม่ผ่าน</v>
      </c>
      <c r="S20" s="13">
        <v>0</v>
      </c>
    </row>
    <row r="21" spans="1:19" s="13" customFormat="1" ht="19.899999999999999" customHeight="1" x14ac:dyDescent="0.55000000000000004">
      <c r="A21" s="7" t="s">
        <v>37</v>
      </c>
      <c r="B21" s="8" t="s">
        <v>65</v>
      </c>
      <c r="C21" s="7" t="s">
        <v>78</v>
      </c>
      <c r="D21" s="9" t="s">
        <v>79</v>
      </c>
      <c r="E21" s="7" t="s">
        <v>23</v>
      </c>
      <c r="F21" s="42">
        <v>6</v>
      </c>
      <c r="G21" s="42" t="s">
        <v>27</v>
      </c>
      <c r="H21" s="10">
        <f>Data!E44</f>
        <v>19775284.800000001</v>
      </c>
      <c r="I21" s="10">
        <f>Data!F44</f>
        <v>23009</v>
      </c>
      <c r="J21" s="10">
        <f t="shared" si="0"/>
        <v>859.45868138554476</v>
      </c>
      <c r="K21" s="10">
        <v>720.97779130402637</v>
      </c>
      <c r="L21" s="10">
        <f>Data!C45</f>
        <v>4366565.4000000004</v>
      </c>
      <c r="M21" s="10">
        <f>Data!F45</f>
        <v>283.72000000000003</v>
      </c>
      <c r="N21" s="10">
        <f t="shared" si="1"/>
        <v>15390.403919357112</v>
      </c>
      <c r="O21" s="10">
        <v>37595.7640987907</v>
      </c>
      <c r="P21" s="11" t="str">
        <f t="shared" si="2"/>
        <v>0</v>
      </c>
      <c r="Q21" s="11" t="str">
        <f t="shared" si="3"/>
        <v>1</v>
      </c>
      <c r="R21" s="12" t="str">
        <f t="shared" si="4"/>
        <v>ไม่ผ่าน</v>
      </c>
      <c r="S21" s="13">
        <v>0</v>
      </c>
    </row>
    <row r="22" spans="1:19" s="13" customFormat="1" ht="19.899999999999999" customHeight="1" x14ac:dyDescent="0.55000000000000004">
      <c r="A22" s="7" t="s">
        <v>37</v>
      </c>
      <c r="B22" s="8" t="s">
        <v>65</v>
      </c>
      <c r="C22" s="7" t="s">
        <v>80</v>
      </c>
      <c r="D22" s="9" t="s">
        <v>81</v>
      </c>
      <c r="E22" s="7" t="s">
        <v>23</v>
      </c>
      <c r="F22" s="42">
        <v>5</v>
      </c>
      <c r="G22" s="42" t="s">
        <v>26</v>
      </c>
      <c r="H22" s="10">
        <f>Data!E46</f>
        <v>11337903.390000001</v>
      </c>
      <c r="I22" s="10">
        <f>Data!F46</f>
        <v>9925</v>
      </c>
      <c r="J22" s="10">
        <f t="shared" si="0"/>
        <v>1142.3580241813602</v>
      </c>
      <c r="K22" s="10">
        <v>796.11684013103991</v>
      </c>
      <c r="L22" s="10">
        <f>Data!C47</f>
        <v>4923740.57</v>
      </c>
      <c r="M22" s="10">
        <f>Data!F47</f>
        <v>112.55</v>
      </c>
      <c r="N22" s="10">
        <f t="shared" si="1"/>
        <v>43747.139671257224</v>
      </c>
      <c r="O22" s="10">
        <v>46732.927625873301</v>
      </c>
      <c r="P22" s="11" t="str">
        <f t="shared" si="2"/>
        <v>0</v>
      </c>
      <c r="Q22" s="11" t="str">
        <f t="shared" si="3"/>
        <v>1</v>
      </c>
      <c r="R22" s="12" t="str">
        <f t="shared" si="4"/>
        <v>ไม่ผ่าน</v>
      </c>
      <c r="S22" s="13">
        <v>0</v>
      </c>
    </row>
    <row r="23" spans="1:19" s="13" customFormat="1" ht="19.899999999999999" customHeight="1" x14ac:dyDescent="0.55000000000000004">
      <c r="A23" s="7" t="s">
        <v>37</v>
      </c>
      <c r="B23" s="8" t="s">
        <v>82</v>
      </c>
      <c r="C23" s="7" t="s">
        <v>83</v>
      </c>
      <c r="D23" s="9" t="s">
        <v>84</v>
      </c>
      <c r="E23" s="7" t="s">
        <v>22</v>
      </c>
      <c r="F23" s="42">
        <v>18</v>
      </c>
      <c r="G23" s="42" t="s">
        <v>36</v>
      </c>
      <c r="H23" s="10">
        <f>Data!E51</f>
        <v>98533162.810000002</v>
      </c>
      <c r="I23" s="10">
        <f>Data!F51</f>
        <v>40523</v>
      </c>
      <c r="J23" s="10">
        <f t="shared" si="0"/>
        <v>2431.5367275374479</v>
      </c>
      <c r="K23" s="10">
        <v>1292.0947773424023</v>
      </c>
      <c r="L23" s="10">
        <f>Data!C52</f>
        <v>158597400.62</v>
      </c>
      <c r="M23" s="10">
        <f>Data!F52</f>
        <v>4601.33</v>
      </c>
      <c r="N23" s="10">
        <f t="shared" si="1"/>
        <v>34467.73011716178</v>
      </c>
      <c r="O23" s="10">
        <v>23458.380482954737</v>
      </c>
      <c r="P23" s="11" t="str">
        <f t="shared" si="2"/>
        <v>0</v>
      </c>
      <c r="Q23" s="11" t="str">
        <f t="shared" si="3"/>
        <v>0</v>
      </c>
      <c r="R23" s="12" t="str">
        <f t="shared" si="4"/>
        <v>ไม่ผ่าน</v>
      </c>
      <c r="S23" s="13">
        <v>0</v>
      </c>
    </row>
    <row r="24" spans="1:19" s="13" customFormat="1" ht="19.899999999999999" customHeight="1" x14ac:dyDescent="0.55000000000000004">
      <c r="A24" s="7" t="s">
        <v>37</v>
      </c>
      <c r="B24" s="8" t="s">
        <v>82</v>
      </c>
      <c r="C24" s="7" t="s">
        <v>85</v>
      </c>
      <c r="D24" s="9" t="s">
        <v>86</v>
      </c>
      <c r="E24" s="7" t="s">
        <v>31</v>
      </c>
      <c r="F24" s="42">
        <v>15</v>
      </c>
      <c r="G24" s="42" t="s">
        <v>32</v>
      </c>
      <c r="H24" s="10">
        <f>Data!E53</f>
        <v>31520789.879999999</v>
      </c>
      <c r="I24" s="10">
        <f>Data!F53</f>
        <v>41553</v>
      </c>
      <c r="J24" s="10">
        <f t="shared" si="0"/>
        <v>758.56833152840943</v>
      </c>
      <c r="K24" s="10">
        <v>898.43668648062976</v>
      </c>
      <c r="L24" s="10">
        <f>Data!C54</f>
        <v>52954944.170000002</v>
      </c>
      <c r="M24" s="10">
        <f>Data!F54</f>
        <v>2754.88</v>
      </c>
      <c r="N24" s="10">
        <f t="shared" si="1"/>
        <v>19222.232609042861</v>
      </c>
      <c r="O24" s="10">
        <v>27634.816159856371</v>
      </c>
      <c r="P24" s="11" t="str">
        <f t="shared" si="2"/>
        <v>1</v>
      </c>
      <c r="Q24" s="11" t="str">
        <f t="shared" si="3"/>
        <v>1</v>
      </c>
      <c r="R24" s="12" t="str">
        <f t="shared" si="4"/>
        <v>ผ่าน</v>
      </c>
      <c r="S24" s="13">
        <v>0</v>
      </c>
    </row>
    <row r="25" spans="1:19" s="13" customFormat="1" ht="19.899999999999999" customHeight="1" x14ac:dyDescent="0.55000000000000004">
      <c r="A25" s="7" t="s">
        <v>37</v>
      </c>
      <c r="B25" s="8" t="s">
        <v>82</v>
      </c>
      <c r="C25" s="7" t="s">
        <v>87</v>
      </c>
      <c r="D25" s="9" t="s">
        <v>88</v>
      </c>
      <c r="E25" s="7" t="s">
        <v>23</v>
      </c>
      <c r="F25" s="42">
        <v>5</v>
      </c>
      <c r="G25" s="42" t="s">
        <v>26</v>
      </c>
      <c r="H25" s="10">
        <f>Data!E55</f>
        <v>13640249.699999999</v>
      </c>
      <c r="I25" s="10">
        <f>Data!F55</f>
        <v>15671</v>
      </c>
      <c r="J25" s="10">
        <f t="shared" si="0"/>
        <v>870.41348350456246</v>
      </c>
      <c r="K25" s="10">
        <v>796.11684013103991</v>
      </c>
      <c r="L25" s="10">
        <f>Data!C56</f>
        <v>5023995.4000000004</v>
      </c>
      <c r="M25" s="10">
        <f>Data!F56</f>
        <v>289.27999999999997</v>
      </c>
      <c r="N25" s="10">
        <f t="shared" si="1"/>
        <v>17367.240735619471</v>
      </c>
      <c r="O25" s="10">
        <v>46732.927625873301</v>
      </c>
      <c r="P25" s="11" t="str">
        <f t="shared" si="2"/>
        <v>0</v>
      </c>
      <c r="Q25" s="11" t="str">
        <f t="shared" si="3"/>
        <v>1</v>
      </c>
      <c r="R25" s="12" t="str">
        <f t="shared" si="4"/>
        <v>ไม่ผ่าน</v>
      </c>
      <c r="S25" s="13">
        <v>0</v>
      </c>
    </row>
    <row r="26" spans="1:19" s="13" customFormat="1" ht="19.899999999999999" customHeight="1" x14ac:dyDescent="0.55000000000000004">
      <c r="A26" s="7" t="s">
        <v>37</v>
      </c>
      <c r="B26" s="8" t="s">
        <v>82</v>
      </c>
      <c r="C26" s="7" t="s">
        <v>89</v>
      </c>
      <c r="D26" s="9" t="s">
        <v>90</v>
      </c>
      <c r="E26" s="7" t="s">
        <v>23</v>
      </c>
      <c r="F26" s="42">
        <v>5</v>
      </c>
      <c r="G26" s="42" t="s">
        <v>26</v>
      </c>
      <c r="H26" s="10">
        <f>Data!E57</f>
        <v>11254398.4</v>
      </c>
      <c r="I26" s="10">
        <f>Data!F57</f>
        <v>18724</v>
      </c>
      <c r="J26" s="10">
        <f t="shared" si="0"/>
        <v>601.06806237983335</v>
      </c>
      <c r="K26" s="10">
        <v>796.11684013103991</v>
      </c>
      <c r="L26" s="10">
        <f>Data!C59</f>
        <v>4316226.21</v>
      </c>
      <c r="M26" s="10">
        <f>Data!F59</f>
        <v>284.16000000000003</v>
      </c>
      <c r="N26" s="10">
        <f t="shared" si="1"/>
        <v>15189.422191722972</v>
      </c>
      <c r="O26" s="10">
        <v>46732.927625873301</v>
      </c>
      <c r="P26" s="11" t="str">
        <f t="shared" si="2"/>
        <v>1</v>
      </c>
      <c r="Q26" s="11" t="str">
        <f t="shared" si="3"/>
        <v>1</v>
      </c>
      <c r="R26" s="12" t="str">
        <f t="shared" si="4"/>
        <v>ผ่าน</v>
      </c>
      <c r="S26" s="13">
        <v>0</v>
      </c>
    </row>
    <row r="27" spans="1:19" s="13" customFormat="1" ht="19.899999999999999" customHeight="1" x14ac:dyDescent="0.55000000000000004">
      <c r="A27" s="7" t="s">
        <v>37</v>
      </c>
      <c r="B27" s="8" t="s">
        <v>82</v>
      </c>
      <c r="C27" s="7" t="s">
        <v>91</v>
      </c>
      <c r="D27" s="9" t="s">
        <v>92</v>
      </c>
      <c r="E27" s="7" t="s">
        <v>23</v>
      </c>
      <c r="F27" s="42">
        <v>5</v>
      </c>
      <c r="G27" s="42" t="s">
        <v>26</v>
      </c>
      <c r="H27" s="10">
        <f>Data!E60</f>
        <v>13831550.17</v>
      </c>
      <c r="I27" s="10">
        <f>Data!F60</f>
        <v>11758</v>
      </c>
      <c r="J27" s="10">
        <f t="shared" si="0"/>
        <v>1176.3522852525939</v>
      </c>
      <c r="K27" s="10">
        <v>796.11684013103991</v>
      </c>
      <c r="L27" s="10">
        <f>Data!C61</f>
        <v>2661282.5299999998</v>
      </c>
      <c r="M27" s="10">
        <f>Data!F61</f>
        <v>153.81</v>
      </c>
      <c r="N27" s="10">
        <f t="shared" si="1"/>
        <v>17302.402509589752</v>
      </c>
      <c r="O27" s="10">
        <v>46732.927625873301</v>
      </c>
      <c r="P27" s="11" t="str">
        <f t="shared" si="2"/>
        <v>0</v>
      </c>
      <c r="Q27" s="11" t="str">
        <f t="shared" si="3"/>
        <v>1</v>
      </c>
      <c r="R27" s="12" t="str">
        <f t="shared" si="4"/>
        <v>ไม่ผ่าน</v>
      </c>
      <c r="S27" s="13">
        <v>0</v>
      </c>
    </row>
    <row r="28" spans="1:19" s="13" customFormat="1" ht="19.899999999999999" customHeight="1" x14ac:dyDescent="0.55000000000000004">
      <c r="A28" s="7" t="s">
        <v>37</v>
      </c>
      <c r="B28" s="8" t="s">
        <v>82</v>
      </c>
      <c r="C28" s="7" t="s">
        <v>93</v>
      </c>
      <c r="D28" s="9" t="s">
        <v>94</v>
      </c>
      <c r="E28" s="7" t="s">
        <v>23</v>
      </c>
      <c r="F28" s="42">
        <v>5</v>
      </c>
      <c r="G28" s="42" t="s">
        <v>26</v>
      </c>
      <c r="H28" s="10">
        <f>Data!E62</f>
        <v>9660604.75</v>
      </c>
      <c r="I28" s="10">
        <f>Data!F62</f>
        <v>8416</v>
      </c>
      <c r="J28" s="10">
        <f t="shared" si="0"/>
        <v>1147.8855453897338</v>
      </c>
      <c r="K28" s="10">
        <v>796.11684013103991</v>
      </c>
      <c r="L28" s="10">
        <f>Data!C63</f>
        <v>2604039.83</v>
      </c>
      <c r="M28" s="10">
        <f>Data!F63</f>
        <v>83.33</v>
      </c>
      <c r="N28" s="10">
        <f t="shared" si="1"/>
        <v>31249.727949117965</v>
      </c>
      <c r="O28" s="10">
        <v>46732.927625873301</v>
      </c>
      <c r="P28" s="11" t="str">
        <f t="shared" si="2"/>
        <v>0</v>
      </c>
      <c r="Q28" s="11" t="str">
        <f t="shared" si="3"/>
        <v>1</v>
      </c>
      <c r="R28" s="12" t="str">
        <f t="shared" si="4"/>
        <v>ไม่ผ่าน</v>
      </c>
      <c r="S28" s="13">
        <v>0</v>
      </c>
    </row>
    <row r="29" spans="1:19" s="13" customFormat="1" ht="19.899999999999999" customHeight="1" x14ac:dyDescent="0.55000000000000004">
      <c r="A29" s="7" t="s">
        <v>37</v>
      </c>
      <c r="B29" s="8" t="s">
        <v>82</v>
      </c>
      <c r="C29" s="7" t="s">
        <v>95</v>
      </c>
      <c r="D29" s="9" t="s">
        <v>96</v>
      </c>
      <c r="E29" s="7" t="s">
        <v>23</v>
      </c>
      <c r="F29" s="42">
        <v>12</v>
      </c>
      <c r="G29" s="42" t="s">
        <v>35</v>
      </c>
      <c r="H29" s="10">
        <f>Data!E64</f>
        <v>33084687.690000001</v>
      </c>
      <c r="I29" s="10">
        <f>Data!F64</f>
        <v>33291</v>
      </c>
      <c r="J29" s="10">
        <f t="shared" si="0"/>
        <v>993.80276020546103</v>
      </c>
      <c r="K29" s="10">
        <v>755.61832164560906</v>
      </c>
      <c r="L29" s="10">
        <f>Data!C65</f>
        <v>25913852.34</v>
      </c>
      <c r="M29" s="10">
        <f>Data!F65</f>
        <v>967.98</v>
      </c>
      <c r="N29" s="10">
        <f t="shared" si="1"/>
        <v>26771.061736812742</v>
      </c>
      <c r="O29" s="10">
        <v>28021.314496206225</v>
      </c>
      <c r="P29" s="11" t="str">
        <f t="shared" si="2"/>
        <v>0</v>
      </c>
      <c r="Q29" s="11" t="str">
        <f t="shared" si="3"/>
        <v>1</v>
      </c>
      <c r="R29" s="12" t="str">
        <f t="shared" si="4"/>
        <v>ไม่ผ่าน</v>
      </c>
      <c r="S29" s="13">
        <v>0</v>
      </c>
    </row>
    <row r="30" spans="1:19" s="13" customFormat="1" ht="19.899999999999999" customHeight="1" x14ac:dyDescent="0.55000000000000004">
      <c r="A30" s="7" t="s">
        <v>37</v>
      </c>
      <c r="B30" s="8" t="s">
        <v>82</v>
      </c>
      <c r="C30" s="7" t="s">
        <v>97</v>
      </c>
      <c r="D30" s="9" t="s">
        <v>98</v>
      </c>
      <c r="E30" s="7" t="s">
        <v>23</v>
      </c>
      <c r="F30" s="42">
        <v>5</v>
      </c>
      <c r="G30" s="42" t="s">
        <v>26</v>
      </c>
      <c r="H30" s="10">
        <f>Data!E66</f>
        <v>10746699.710000001</v>
      </c>
      <c r="I30" s="10">
        <f>Data!F66</f>
        <v>16158</v>
      </c>
      <c r="J30" s="10">
        <f t="shared" si="0"/>
        <v>665.1008608738706</v>
      </c>
      <c r="K30" s="10">
        <v>796.11684013103991</v>
      </c>
      <c r="L30" s="10">
        <f>Data!C67</f>
        <v>2912311.57</v>
      </c>
      <c r="M30" s="10">
        <f>Data!F67</f>
        <v>273.88</v>
      </c>
      <c r="N30" s="10">
        <f t="shared" si="1"/>
        <v>10633.531364101065</v>
      </c>
      <c r="O30" s="10">
        <v>46732.927625873301</v>
      </c>
      <c r="P30" s="11" t="str">
        <f t="shared" si="2"/>
        <v>1</v>
      </c>
      <c r="Q30" s="11" t="str">
        <f t="shared" si="3"/>
        <v>1</v>
      </c>
      <c r="R30" s="12" t="str">
        <f t="shared" si="4"/>
        <v>ผ่าน</v>
      </c>
      <c r="S30" s="13">
        <v>0</v>
      </c>
    </row>
    <row r="31" spans="1:19" s="31" customFormat="1" ht="19.899999999999999" customHeight="1" x14ac:dyDescent="0.55000000000000004">
      <c r="A31" s="25" t="s">
        <v>37</v>
      </c>
      <c r="B31" s="26" t="s">
        <v>82</v>
      </c>
      <c r="C31" s="25" t="s">
        <v>99</v>
      </c>
      <c r="D31" s="27" t="s">
        <v>100</v>
      </c>
      <c r="E31" s="25" t="s">
        <v>23</v>
      </c>
      <c r="F31" s="45">
        <v>5</v>
      </c>
      <c r="G31" s="45" t="s">
        <v>26</v>
      </c>
      <c r="H31" s="28">
        <v>10850308.91</v>
      </c>
      <c r="I31" s="28">
        <v>6518</v>
      </c>
      <c r="J31" s="28">
        <f t="shared" si="0"/>
        <v>1664.6684427738571</v>
      </c>
      <c r="K31" s="28">
        <v>796.11684013103991</v>
      </c>
      <c r="L31" s="28">
        <v>4172700.5</v>
      </c>
      <c r="M31" s="28">
        <v>93.82</v>
      </c>
      <c r="N31" s="28">
        <f t="shared" si="1"/>
        <v>44475.596887657222</v>
      </c>
      <c r="O31" s="28">
        <v>46732.927625873301</v>
      </c>
      <c r="P31" s="29" t="str">
        <f t="shared" si="2"/>
        <v>0</v>
      </c>
      <c r="Q31" s="29" t="str">
        <f t="shared" si="3"/>
        <v>1</v>
      </c>
      <c r="R31" s="30" t="str">
        <f t="shared" si="4"/>
        <v>ไม่ผ่าน</v>
      </c>
      <c r="S31" s="31">
        <v>0</v>
      </c>
    </row>
    <row r="32" spans="1:19" s="13" customFormat="1" ht="19.899999999999999" customHeight="1" x14ac:dyDescent="0.55000000000000004">
      <c r="A32" s="7" t="s">
        <v>37</v>
      </c>
      <c r="B32" s="8" t="s">
        <v>82</v>
      </c>
      <c r="C32" s="7" t="s">
        <v>101</v>
      </c>
      <c r="D32" s="9" t="s">
        <v>102</v>
      </c>
      <c r="E32" s="7" t="s">
        <v>23</v>
      </c>
      <c r="F32" s="42">
        <v>5</v>
      </c>
      <c r="G32" s="42" t="s">
        <v>26</v>
      </c>
      <c r="H32" s="10">
        <f>Data!E68</f>
        <v>9087323.0899999999</v>
      </c>
      <c r="I32" s="10">
        <f>Data!F68</f>
        <v>16257</v>
      </c>
      <c r="J32" s="10">
        <f t="shared" si="0"/>
        <v>558.97909146829056</v>
      </c>
      <c r="K32" s="10">
        <v>796.11684013103991</v>
      </c>
      <c r="L32" s="10">
        <f>Data!C69</f>
        <v>5007721.6500000004</v>
      </c>
      <c r="M32" s="10">
        <f>Data!F69</f>
        <v>213.03</v>
      </c>
      <c r="N32" s="10">
        <f t="shared" si="1"/>
        <v>23507.11941980003</v>
      </c>
      <c r="O32" s="10">
        <v>46732.927625873301</v>
      </c>
      <c r="P32" s="11" t="str">
        <f t="shared" si="2"/>
        <v>1</v>
      </c>
      <c r="Q32" s="11" t="str">
        <f t="shared" si="3"/>
        <v>1</v>
      </c>
      <c r="R32" s="12" t="str">
        <f t="shared" si="4"/>
        <v>ผ่าน</v>
      </c>
      <c r="S32" s="13">
        <v>0</v>
      </c>
    </row>
    <row r="33" spans="1:19" s="13" customFormat="1" ht="19.899999999999999" customHeight="1" x14ac:dyDescent="0.55000000000000004">
      <c r="A33" s="7" t="s">
        <v>37</v>
      </c>
      <c r="B33" s="8" t="s">
        <v>82</v>
      </c>
      <c r="C33" s="7" t="s">
        <v>103</v>
      </c>
      <c r="D33" s="9" t="s">
        <v>104</v>
      </c>
      <c r="E33" s="7" t="s">
        <v>23</v>
      </c>
      <c r="F33" s="42">
        <v>5</v>
      </c>
      <c r="G33" s="42" t="s">
        <v>26</v>
      </c>
      <c r="H33" s="10">
        <f>Data!E70</f>
        <v>11798104.130000001</v>
      </c>
      <c r="I33" s="10">
        <f>Data!F70</f>
        <v>15718</v>
      </c>
      <c r="J33" s="10">
        <f t="shared" si="0"/>
        <v>750.61102748441283</v>
      </c>
      <c r="K33" s="10">
        <v>796.11684013103991</v>
      </c>
      <c r="L33" s="10">
        <f>Data!C71</f>
        <v>4415870.2699999996</v>
      </c>
      <c r="M33" s="10">
        <f>Data!F71</f>
        <v>227.47</v>
      </c>
      <c r="N33" s="10">
        <f t="shared" si="1"/>
        <v>19412.978722468895</v>
      </c>
      <c r="O33" s="10">
        <v>46732.927625873301</v>
      </c>
      <c r="P33" s="11" t="str">
        <f t="shared" si="2"/>
        <v>1</v>
      </c>
      <c r="Q33" s="11" t="str">
        <f t="shared" si="3"/>
        <v>1</v>
      </c>
      <c r="R33" s="12" t="str">
        <f t="shared" si="4"/>
        <v>ผ่าน</v>
      </c>
      <c r="S33" s="13">
        <v>0</v>
      </c>
    </row>
    <row r="34" spans="1:19" s="13" customFormat="1" ht="19.899999999999999" customHeight="1" x14ac:dyDescent="0.55000000000000004">
      <c r="A34" s="7" t="s">
        <v>37</v>
      </c>
      <c r="B34" s="8" t="s">
        <v>82</v>
      </c>
      <c r="C34" s="7" t="s">
        <v>105</v>
      </c>
      <c r="D34" s="9" t="s">
        <v>106</v>
      </c>
      <c r="E34" s="7" t="s">
        <v>23</v>
      </c>
      <c r="F34" s="42">
        <v>9</v>
      </c>
      <c r="G34" s="42" t="s">
        <v>29</v>
      </c>
      <c r="H34" s="10">
        <f>Data!E75</f>
        <v>23522968.68</v>
      </c>
      <c r="I34" s="10">
        <f>Data!F75</f>
        <v>21583</v>
      </c>
      <c r="J34" s="10">
        <f t="shared" si="0"/>
        <v>1089.8841069360144</v>
      </c>
      <c r="K34" s="10">
        <v>770.25874349974765</v>
      </c>
      <c r="L34" s="10">
        <f>Data!C76</f>
        <v>8838578.2899999991</v>
      </c>
      <c r="M34" s="10">
        <f>Data!F76</f>
        <v>354.3</v>
      </c>
      <c r="N34" s="10">
        <f t="shared" si="1"/>
        <v>24946.594101044309</v>
      </c>
      <c r="O34" s="10">
        <v>43807.247082929032</v>
      </c>
      <c r="P34" s="11" t="str">
        <f t="shared" si="2"/>
        <v>0</v>
      </c>
      <c r="Q34" s="11" t="str">
        <f t="shared" si="3"/>
        <v>1</v>
      </c>
      <c r="R34" s="12" t="str">
        <f t="shared" si="4"/>
        <v>ไม่ผ่าน</v>
      </c>
      <c r="S34" s="13">
        <v>0</v>
      </c>
    </row>
    <row r="35" spans="1:19" s="13" customFormat="1" ht="19.899999999999999" customHeight="1" x14ac:dyDescent="0.55000000000000004">
      <c r="A35" s="7" t="s">
        <v>37</v>
      </c>
      <c r="B35" s="8" t="s">
        <v>82</v>
      </c>
      <c r="C35" s="7" t="s">
        <v>107</v>
      </c>
      <c r="D35" s="9" t="s">
        <v>108</v>
      </c>
      <c r="E35" s="7" t="s">
        <v>23</v>
      </c>
      <c r="F35" s="42">
        <v>2</v>
      </c>
      <c r="G35" s="42" t="s">
        <v>30</v>
      </c>
      <c r="H35" s="10">
        <f>Data!E77</f>
        <v>5859860.9299999997</v>
      </c>
      <c r="I35" s="10">
        <f>Data!F77</f>
        <v>6041</v>
      </c>
      <c r="J35" s="10">
        <f t="shared" si="0"/>
        <v>970.01505214368478</v>
      </c>
      <c r="K35" s="10">
        <v>969.02064498915729</v>
      </c>
      <c r="L35" s="10">
        <f>Data!C78</f>
        <v>1804464.82</v>
      </c>
      <c r="M35" s="10">
        <f>Data!F78</f>
        <v>38.450000000000003</v>
      </c>
      <c r="N35" s="10">
        <f t="shared" si="1"/>
        <v>46930.164369310791</v>
      </c>
      <c r="O35" s="10">
        <v>54356.534113212525</v>
      </c>
      <c r="P35" s="11" t="str">
        <f t="shared" si="2"/>
        <v>0</v>
      </c>
      <c r="Q35" s="11" t="str">
        <f t="shared" si="3"/>
        <v>1</v>
      </c>
      <c r="R35" s="12" t="str">
        <f t="shared" si="4"/>
        <v>ไม่ผ่าน</v>
      </c>
      <c r="S35" s="13">
        <v>0</v>
      </c>
    </row>
    <row r="36" spans="1:19" s="13" customFormat="1" ht="19.899999999999999" customHeight="1" x14ac:dyDescent="0.55000000000000004">
      <c r="A36" s="7" t="s">
        <v>37</v>
      </c>
      <c r="B36" s="8" t="s">
        <v>82</v>
      </c>
      <c r="C36" s="7" t="s">
        <v>109</v>
      </c>
      <c r="D36" s="9" t="s">
        <v>110</v>
      </c>
      <c r="E36" s="7" t="s">
        <v>23</v>
      </c>
      <c r="F36" s="42">
        <v>6</v>
      </c>
      <c r="G36" s="42" t="s">
        <v>27</v>
      </c>
      <c r="H36" s="10">
        <f>Data!E79</f>
        <v>13764279.49</v>
      </c>
      <c r="I36" s="10">
        <f>Data!F79</f>
        <v>20018</v>
      </c>
      <c r="J36" s="10">
        <f t="shared" si="0"/>
        <v>687.59513887501248</v>
      </c>
      <c r="K36" s="10">
        <v>720.97779130402637</v>
      </c>
      <c r="L36" s="10">
        <f>Data!C80</f>
        <v>3271255.84</v>
      </c>
      <c r="M36" s="10">
        <f>Data!F80</f>
        <v>185.98</v>
      </c>
      <c r="N36" s="10">
        <f t="shared" si="1"/>
        <v>17589.288310571028</v>
      </c>
      <c r="O36" s="10">
        <v>37595.7640987907</v>
      </c>
      <c r="P36" s="11" t="str">
        <f t="shared" si="2"/>
        <v>1</v>
      </c>
      <c r="Q36" s="11" t="str">
        <f t="shared" si="3"/>
        <v>1</v>
      </c>
      <c r="R36" s="12" t="str">
        <f t="shared" si="4"/>
        <v>ผ่าน</v>
      </c>
      <c r="S36" s="13">
        <v>0</v>
      </c>
    </row>
    <row r="37" spans="1:19" s="13" customFormat="1" ht="19.899999999999999" customHeight="1" x14ac:dyDescent="0.55000000000000004">
      <c r="A37" s="7" t="s">
        <v>37</v>
      </c>
      <c r="B37" s="8" t="s">
        <v>82</v>
      </c>
      <c r="C37" s="7" t="s">
        <v>111</v>
      </c>
      <c r="D37" s="9" t="s">
        <v>112</v>
      </c>
      <c r="E37" s="7" t="s">
        <v>23</v>
      </c>
      <c r="F37" s="42">
        <v>2</v>
      </c>
      <c r="G37" s="42" t="s">
        <v>30</v>
      </c>
      <c r="H37" s="10">
        <f>Data!E81</f>
        <v>8831431.1199999992</v>
      </c>
      <c r="I37" s="10">
        <f>Data!F81</f>
        <v>8233</v>
      </c>
      <c r="J37" s="10">
        <f t="shared" si="0"/>
        <v>1072.6868844892506</v>
      </c>
      <c r="K37" s="10">
        <v>969.02064498915729</v>
      </c>
      <c r="L37" s="10">
        <f>Data!C82</f>
        <v>3203311.32</v>
      </c>
      <c r="M37" s="10">
        <f>Data!F82</f>
        <v>85.51</v>
      </c>
      <c r="N37" s="10">
        <f t="shared" si="1"/>
        <v>37461.24804116477</v>
      </c>
      <c r="O37" s="10">
        <v>54356.534113212525</v>
      </c>
      <c r="P37" s="11" t="str">
        <f t="shared" si="2"/>
        <v>0</v>
      </c>
      <c r="Q37" s="11" t="str">
        <f t="shared" si="3"/>
        <v>1</v>
      </c>
      <c r="R37" s="12" t="str">
        <f t="shared" si="4"/>
        <v>ไม่ผ่าน</v>
      </c>
      <c r="S37" s="13">
        <v>0</v>
      </c>
    </row>
    <row r="38" spans="1:19" s="13" customFormat="1" ht="19.899999999999999" customHeight="1" x14ac:dyDescent="0.55000000000000004">
      <c r="A38" s="7" t="s">
        <v>37</v>
      </c>
      <c r="B38" s="8" t="s">
        <v>82</v>
      </c>
      <c r="C38" s="7" t="s">
        <v>113</v>
      </c>
      <c r="D38" s="9" t="s">
        <v>114</v>
      </c>
      <c r="E38" s="7" t="s">
        <v>23</v>
      </c>
      <c r="F38" s="42">
        <v>2</v>
      </c>
      <c r="G38" s="42" t="s">
        <v>30</v>
      </c>
      <c r="H38" s="10">
        <f>Data!E83</f>
        <v>8029154.6799999997</v>
      </c>
      <c r="I38" s="10">
        <f>Data!F83</f>
        <v>6890</v>
      </c>
      <c r="J38" s="10">
        <f t="shared" si="0"/>
        <v>1165.3344963715529</v>
      </c>
      <c r="K38" s="10">
        <v>969.02064498915729</v>
      </c>
      <c r="L38" s="10">
        <f>Data!C84</f>
        <v>2691778.28</v>
      </c>
      <c r="M38" s="10">
        <f>Data!F84</f>
        <v>92.56</v>
      </c>
      <c r="N38" s="10">
        <f t="shared" si="1"/>
        <v>29081.442091616245</v>
      </c>
      <c r="O38" s="10">
        <v>54356.534113212525</v>
      </c>
      <c r="P38" s="11" t="str">
        <f t="shared" si="2"/>
        <v>0</v>
      </c>
      <c r="Q38" s="11" t="str">
        <f t="shared" si="3"/>
        <v>1</v>
      </c>
      <c r="R38" s="12" t="str">
        <f t="shared" si="4"/>
        <v>ไม่ผ่าน</v>
      </c>
      <c r="S38" s="13">
        <v>0</v>
      </c>
    </row>
    <row r="39" spans="1:19" s="13" customFormat="1" ht="19.899999999999999" customHeight="1" x14ac:dyDescent="0.55000000000000004">
      <c r="A39" s="7" t="s">
        <v>37</v>
      </c>
      <c r="B39" s="8" t="s">
        <v>115</v>
      </c>
      <c r="C39" s="7" t="s">
        <v>116</v>
      </c>
      <c r="D39" s="9" t="s">
        <v>117</v>
      </c>
      <c r="E39" s="7" t="s">
        <v>31</v>
      </c>
      <c r="F39" s="42">
        <v>17</v>
      </c>
      <c r="G39" s="42" t="s">
        <v>33</v>
      </c>
      <c r="H39" s="10">
        <f>Data!E88</f>
        <v>100952911.59</v>
      </c>
      <c r="I39" s="10">
        <f>Data!F88</f>
        <v>97411</v>
      </c>
      <c r="J39" s="10">
        <f t="shared" si="0"/>
        <v>1036.3604889591525</v>
      </c>
      <c r="K39" s="10">
        <v>1128.9930432412887</v>
      </c>
      <c r="L39" s="10">
        <f>Data!C90</f>
        <v>90928854.540000007</v>
      </c>
      <c r="M39" s="10">
        <f>Data!F90</f>
        <v>7352.78</v>
      </c>
      <c r="N39" s="10">
        <f t="shared" si="1"/>
        <v>12366.595293208828</v>
      </c>
      <c r="O39" s="10">
        <v>21421.518022518823</v>
      </c>
      <c r="P39" s="11" t="str">
        <f t="shared" si="2"/>
        <v>1</v>
      </c>
      <c r="Q39" s="11" t="str">
        <f t="shared" si="3"/>
        <v>1</v>
      </c>
      <c r="R39" s="12" t="str">
        <f t="shared" si="4"/>
        <v>ผ่าน</v>
      </c>
      <c r="S39" s="13">
        <v>0</v>
      </c>
    </row>
    <row r="40" spans="1:19" s="13" customFormat="1" ht="19.899999999999999" customHeight="1" x14ac:dyDescent="0.55000000000000004">
      <c r="A40" s="7" t="s">
        <v>37</v>
      </c>
      <c r="B40" s="8" t="s">
        <v>115</v>
      </c>
      <c r="C40" s="7" t="s">
        <v>118</v>
      </c>
      <c r="D40" s="9" t="s">
        <v>119</v>
      </c>
      <c r="E40" s="7" t="s">
        <v>31</v>
      </c>
      <c r="F40" s="42">
        <v>15</v>
      </c>
      <c r="G40" s="42" t="s">
        <v>32</v>
      </c>
      <c r="H40" s="10">
        <f>Data!E91</f>
        <v>29868573.190000001</v>
      </c>
      <c r="I40" s="10">
        <f>Data!F91</f>
        <v>30395</v>
      </c>
      <c r="J40" s="10">
        <f t="shared" si="0"/>
        <v>982.68048001316015</v>
      </c>
      <c r="K40" s="10">
        <v>898.43668648062976</v>
      </c>
      <c r="L40" s="10">
        <f>Data!C92</f>
        <v>37738296.219999999</v>
      </c>
      <c r="M40" s="10">
        <f>Data!F92</f>
        <v>2292.1</v>
      </c>
      <c r="N40" s="10">
        <f t="shared" si="1"/>
        <v>16464.506880153571</v>
      </c>
      <c r="O40" s="10">
        <v>27634.816159856371</v>
      </c>
      <c r="P40" s="11" t="str">
        <f t="shared" si="2"/>
        <v>0</v>
      </c>
      <c r="Q40" s="11" t="str">
        <f t="shared" si="3"/>
        <v>1</v>
      </c>
      <c r="R40" s="12" t="str">
        <f t="shared" si="4"/>
        <v>ไม่ผ่าน</v>
      </c>
      <c r="S40" s="13">
        <v>0</v>
      </c>
    </row>
    <row r="41" spans="1:19" s="13" customFormat="1" ht="19.899999999999999" customHeight="1" x14ac:dyDescent="0.55000000000000004">
      <c r="A41" s="7" t="s">
        <v>37</v>
      </c>
      <c r="B41" s="8" t="s">
        <v>115</v>
      </c>
      <c r="C41" s="7" t="s">
        <v>120</v>
      </c>
      <c r="D41" s="9" t="s">
        <v>121</v>
      </c>
      <c r="E41" s="7" t="s">
        <v>23</v>
      </c>
      <c r="F41" s="42">
        <v>9</v>
      </c>
      <c r="G41" s="42" t="s">
        <v>29</v>
      </c>
      <c r="H41" s="10">
        <f>Data!E93</f>
        <v>16621476.76</v>
      </c>
      <c r="I41" s="10">
        <f>Data!F93</f>
        <v>24185</v>
      </c>
      <c r="J41" s="10">
        <f t="shared" si="0"/>
        <v>687.26387264833579</v>
      </c>
      <c r="K41" s="10">
        <v>770.25874349974765</v>
      </c>
      <c r="L41" s="10">
        <f>Data!C94</f>
        <v>7111710.0899999999</v>
      </c>
      <c r="M41" s="10">
        <f>Data!F94</f>
        <v>446.16</v>
      </c>
      <c r="N41" s="10">
        <f t="shared" si="1"/>
        <v>15939.81999731038</v>
      </c>
      <c r="O41" s="10">
        <v>43807.247082929032</v>
      </c>
      <c r="P41" s="11" t="str">
        <f t="shared" si="2"/>
        <v>1</v>
      </c>
      <c r="Q41" s="11" t="str">
        <f t="shared" si="3"/>
        <v>1</v>
      </c>
      <c r="R41" s="12" t="str">
        <f t="shared" si="4"/>
        <v>ผ่าน</v>
      </c>
      <c r="S41" s="13">
        <v>0</v>
      </c>
    </row>
    <row r="42" spans="1:19" s="13" customFormat="1" ht="19.899999999999999" customHeight="1" x14ac:dyDescent="0.55000000000000004">
      <c r="A42" s="7" t="s">
        <v>37</v>
      </c>
      <c r="B42" s="8" t="s">
        <v>115</v>
      </c>
      <c r="C42" s="7" t="s">
        <v>122</v>
      </c>
      <c r="D42" s="9" t="s">
        <v>123</v>
      </c>
      <c r="E42" s="7" t="s">
        <v>23</v>
      </c>
      <c r="F42" s="42">
        <v>13</v>
      </c>
      <c r="G42" s="42" t="s">
        <v>25</v>
      </c>
      <c r="H42" s="10">
        <f>Data!E95</f>
        <v>18112249.879999999</v>
      </c>
      <c r="I42" s="10">
        <f>Data!F95</f>
        <v>26065</v>
      </c>
      <c r="J42" s="10">
        <f t="shared" si="0"/>
        <v>694.88777594475346</v>
      </c>
      <c r="K42" s="10">
        <v>724.17104133115765</v>
      </c>
      <c r="L42" s="10">
        <f>Data!C96</f>
        <v>19195673.539999999</v>
      </c>
      <c r="M42" s="10">
        <f>Data!F96</f>
        <v>1667.59</v>
      </c>
      <c r="N42" s="10">
        <f t="shared" si="1"/>
        <v>11511.027015033671</v>
      </c>
      <c r="O42" s="10">
        <v>33100.151819188904</v>
      </c>
      <c r="P42" s="11" t="str">
        <f t="shared" si="2"/>
        <v>1</v>
      </c>
      <c r="Q42" s="11" t="str">
        <f t="shared" si="3"/>
        <v>1</v>
      </c>
      <c r="R42" s="12" t="str">
        <f t="shared" si="4"/>
        <v>ผ่าน</v>
      </c>
      <c r="S42" s="13">
        <v>0</v>
      </c>
    </row>
    <row r="43" spans="1:19" s="13" customFormat="1" ht="19.899999999999999" customHeight="1" x14ac:dyDescent="0.55000000000000004">
      <c r="A43" s="7" t="s">
        <v>37</v>
      </c>
      <c r="B43" s="8" t="s">
        <v>115</v>
      </c>
      <c r="C43" s="7" t="s">
        <v>124</v>
      </c>
      <c r="D43" s="9" t="s">
        <v>125</v>
      </c>
      <c r="E43" s="7" t="s">
        <v>23</v>
      </c>
      <c r="F43" s="42">
        <v>13</v>
      </c>
      <c r="G43" s="42" t="s">
        <v>25</v>
      </c>
      <c r="H43" s="10">
        <f>Data!E97</f>
        <v>31144971.550000001</v>
      </c>
      <c r="I43" s="10">
        <f>Data!F97</f>
        <v>39542</v>
      </c>
      <c r="J43" s="10">
        <f t="shared" si="0"/>
        <v>787.64279879621665</v>
      </c>
      <c r="K43" s="10">
        <v>724.17104133115765</v>
      </c>
      <c r="L43" s="10">
        <f>Data!C98</f>
        <v>29901707.82</v>
      </c>
      <c r="M43" s="10">
        <f>Data!F98</f>
        <v>1297.3900000000001</v>
      </c>
      <c r="N43" s="10">
        <f t="shared" si="1"/>
        <v>23047.586169154994</v>
      </c>
      <c r="O43" s="10">
        <v>33100.151819188904</v>
      </c>
      <c r="P43" s="11" t="str">
        <f t="shared" si="2"/>
        <v>0</v>
      </c>
      <c r="Q43" s="11" t="str">
        <f t="shared" si="3"/>
        <v>1</v>
      </c>
      <c r="R43" s="12" t="str">
        <f t="shared" si="4"/>
        <v>ไม่ผ่าน</v>
      </c>
      <c r="S43" s="13">
        <v>0</v>
      </c>
    </row>
    <row r="44" spans="1:19" s="13" customFormat="1" ht="19.899999999999999" customHeight="1" x14ac:dyDescent="0.55000000000000004">
      <c r="A44" s="7" t="s">
        <v>37</v>
      </c>
      <c r="B44" s="8" t="s">
        <v>115</v>
      </c>
      <c r="C44" s="7" t="s">
        <v>126</v>
      </c>
      <c r="D44" s="9" t="s">
        <v>127</v>
      </c>
      <c r="E44" s="7" t="s">
        <v>23</v>
      </c>
      <c r="F44" s="42">
        <v>6</v>
      </c>
      <c r="G44" s="42" t="s">
        <v>27</v>
      </c>
      <c r="H44" s="10">
        <f>Data!E99</f>
        <v>15394782.470000001</v>
      </c>
      <c r="I44" s="10">
        <f>Data!F99</f>
        <v>14110</v>
      </c>
      <c r="J44" s="10">
        <f t="shared" si="0"/>
        <v>1091.0547462792347</v>
      </c>
      <c r="K44" s="10">
        <v>720.97779130402637</v>
      </c>
      <c r="L44" s="10">
        <f>Data!C100</f>
        <v>1968861.43</v>
      </c>
      <c r="M44" s="10">
        <f>Data!F100</f>
        <v>291.70999999999998</v>
      </c>
      <c r="N44" s="10">
        <f t="shared" si="1"/>
        <v>6749.3792807925684</v>
      </c>
      <c r="O44" s="10">
        <v>37595.7640987907</v>
      </c>
      <c r="P44" s="11" t="str">
        <f t="shared" si="2"/>
        <v>0</v>
      </c>
      <c r="Q44" s="11" t="str">
        <f t="shared" si="3"/>
        <v>1</v>
      </c>
      <c r="R44" s="12" t="str">
        <f t="shared" si="4"/>
        <v>ไม่ผ่าน</v>
      </c>
      <c r="S44" s="13">
        <v>0</v>
      </c>
    </row>
    <row r="45" spans="1:19" s="13" customFormat="1" ht="19.899999999999999" customHeight="1" x14ac:dyDescent="0.55000000000000004">
      <c r="A45" s="7" t="s">
        <v>37</v>
      </c>
      <c r="B45" s="8" t="s">
        <v>115</v>
      </c>
      <c r="C45" s="7" t="s">
        <v>128</v>
      </c>
      <c r="D45" s="9" t="s">
        <v>129</v>
      </c>
      <c r="E45" s="7" t="s">
        <v>23</v>
      </c>
      <c r="F45" s="42">
        <v>5</v>
      </c>
      <c r="G45" s="42" t="s">
        <v>26</v>
      </c>
      <c r="H45" s="10">
        <f>Data!E101</f>
        <v>12871456.48</v>
      </c>
      <c r="I45" s="10">
        <f>Data!F101</f>
        <v>12798</v>
      </c>
      <c r="J45" s="10">
        <f t="shared" si="0"/>
        <v>1005.739684325676</v>
      </c>
      <c r="K45" s="10">
        <v>796.11684013103991</v>
      </c>
      <c r="L45" s="10">
        <f>Data!C102</f>
        <v>4288068.4800000004</v>
      </c>
      <c r="M45" s="10">
        <f>Data!F102</f>
        <v>225.19</v>
      </c>
      <c r="N45" s="10">
        <f t="shared" si="1"/>
        <v>19042.002220347265</v>
      </c>
      <c r="O45" s="10">
        <v>46732.927625873301</v>
      </c>
      <c r="P45" s="11" t="str">
        <f t="shared" si="2"/>
        <v>0</v>
      </c>
      <c r="Q45" s="11" t="str">
        <f t="shared" si="3"/>
        <v>1</v>
      </c>
      <c r="R45" s="12" t="str">
        <f t="shared" si="4"/>
        <v>ไม่ผ่าน</v>
      </c>
      <c r="S45" s="13">
        <v>0</v>
      </c>
    </row>
    <row r="46" spans="1:19" s="13" customFormat="1" ht="19.899999999999999" customHeight="1" x14ac:dyDescent="0.55000000000000004">
      <c r="A46" s="7" t="s">
        <v>37</v>
      </c>
      <c r="B46" s="8" t="s">
        <v>115</v>
      </c>
      <c r="C46" s="7" t="s">
        <v>130</v>
      </c>
      <c r="D46" s="9" t="s">
        <v>131</v>
      </c>
      <c r="E46" s="7" t="s">
        <v>23</v>
      </c>
      <c r="F46" s="42">
        <v>2</v>
      </c>
      <c r="G46" s="42" t="s">
        <v>30</v>
      </c>
      <c r="H46" s="10">
        <f>Data!E103</f>
        <v>6778507.7699999996</v>
      </c>
      <c r="I46" s="10">
        <f>Data!F103</f>
        <v>11439</v>
      </c>
      <c r="J46" s="10">
        <f t="shared" si="0"/>
        <v>592.57870180959867</v>
      </c>
      <c r="K46" s="10">
        <v>969.02064498915729</v>
      </c>
      <c r="L46" s="10">
        <f>Data!C104</f>
        <v>2466201.66</v>
      </c>
      <c r="M46" s="10">
        <f>Data!F104</f>
        <v>45.78</v>
      </c>
      <c r="N46" s="10">
        <f t="shared" si="1"/>
        <v>53870.722149410227</v>
      </c>
      <c r="O46" s="10">
        <v>54356.534113212525</v>
      </c>
      <c r="P46" s="11" t="str">
        <f t="shared" si="2"/>
        <v>1</v>
      </c>
      <c r="Q46" s="11" t="str">
        <f t="shared" si="3"/>
        <v>1</v>
      </c>
      <c r="R46" s="12" t="str">
        <f t="shared" si="4"/>
        <v>ผ่าน</v>
      </c>
      <c r="S46" s="13">
        <v>0</v>
      </c>
    </row>
    <row r="47" spans="1:19" s="13" customFormat="1" ht="19.899999999999999" customHeight="1" x14ac:dyDescent="0.55000000000000004">
      <c r="A47" s="7" t="s">
        <v>37</v>
      </c>
      <c r="B47" s="8" t="s">
        <v>115</v>
      </c>
      <c r="C47" s="7" t="s">
        <v>132</v>
      </c>
      <c r="D47" s="9" t="s">
        <v>133</v>
      </c>
      <c r="E47" s="7" t="s">
        <v>23</v>
      </c>
      <c r="F47" s="42">
        <v>5</v>
      </c>
      <c r="G47" s="42" t="s">
        <v>26</v>
      </c>
      <c r="H47" s="10">
        <f>Data!E105</f>
        <v>9567464.9800000004</v>
      </c>
      <c r="I47" s="10">
        <f>Data!F105</f>
        <v>12011</v>
      </c>
      <c r="J47" s="10">
        <f t="shared" si="0"/>
        <v>796.55856964449254</v>
      </c>
      <c r="K47" s="10">
        <v>796.11684013103991</v>
      </c>
      <c r="L47" s="10">
        <f>Data!C106</f>
        <v>3915572.25</v>
      </c>
      <c r="M47" s="10">
        <f>Data!F106</f>
        <v>203.43</v>
      </c>
      <c r="N47" s="10">
        <f t="shared" si="1"/>
        <v>19247.762129479426</v>
      </c>
      <c r="O47" s="10">
        <v>46732.927625873301</v>
      </c>
      <c r="P47" s="11" t="str">
        <f t="shared" si="2"/>
        <v>0</v>
      </c>
      <c r="Q47" s="11" t="str">
        <f t="shared" si="3"/>
        <v>1</v>
      </c>
      <c r="R47" s="12" t="str">
        <f t="shared" si="4"/>
        <v>ไม่ผ่าน</v>
      </c>
      <c r="S47" s="13">
        <v>0</v>
      </c>
    </row>
    <row r="48" spans="1:19" s="13" customFormat="1" ht="19.899999999999999" customHeight="1" x14ac:dyDescent="0.55000000000000004">
      <c r="A48" s="7" t="s">
        <v>37</v>
      </c>
      <c r="B48" s="8" t="s">
        <v>115</v>
      </c>
      <c r="C48" s="7" t="s">
        <v>134</v>
      </c>
      <c r="D48" s="9" t="s">
        <v>135</v>
      </c>
      <c r="E48" s="7" t="s">
        <v>23</v>
      </c>
      <c r="F48" s="42">
        <v>5</v>
      </c>
      <c r="G48" s="42" t="s">
        <v>26</v>
      </c>
      <c r="H48" s="10">
        <f>Data!E107</f>
        <v>10883398.49</v>
      </c>
      <c r="I48" s="10">
        <f>Data!F107</f>
        <v>10087</v>
      </c>
      <c r="J48" s="10">
        <f t="shared" si="0"/>
        <v>1078.952958263111</v>
      </c>
      <c r="K48" s="10">
        <v>796.11684013103991</v>
      </c>
      <c r="L48" s="10">
        <f>Data!C108</f>
        <v>2218739.66</v>
      </c>
      <c r="M48" s="10">
        <f>Data!F108</f>
        <v>126.28</v>
      </c>
      <c r="N48" s="10">
        <f t="shared" si="1"/>
        <v>17570.000475134624</v>
      </c>
      <c r="O48" s="10">
        <v>46732.927625873301</v>
      </c>
      <c r="P48" s="11" t="str">
        <f t="shared" si="2"/>
        <v>0</v>
      </c>
      <c r="Q48" s="11" t="str">
        <f t="shared" si="3"/>
        <v>1</v>
      </c>
      <c r="R48" s="12" t="str">
        <f t="shared" si="4"/>
        <v>ไม่ผ่าน</v>
      </c>
      <c r="S48" s="13">
        <v>0</v>
      </c>
    </row>
    <row r="49" spans="1:19" s="13" customFormat="1" ht="19.899999999999999" customHeight="1" x14ac:dyDescent="0.55000000000000004">
      <c r="A49" s="7" t="s">
        <v>37</v>
      </c>
      <c r="B49" s="8" t="s">
        <v>115</v>
      </c>
      <c r="C49" s="7" t="s">
        <v>136</v>
      </c>
      <c r="D49" s="9" t="s">
        <v>137</v>
      </c>
      <c r="E49" s="7" t="s">
        <v>23</v>
      </c>
      <c r="F49" s="42">
        <v>5</v>
      </c>
      <c r="G49" s="42" t="s">
        <v>26</v>
      </c>
      <c r="H49" s="10">
        <f>Data!E112</f>
        <v>13670953.699999999</v>
      </c>
      <c r="I49" s="10">
        <f>Data!F112</f>
        <v>17324</v>
      </c>
      <c r="J49" s="10">
        <f t="shared" si="0"/>
        <v>789.13378549988454</v>
      </c>
      <c r="K49" s="10">
        <v>796.11684013103991</v>
      </c>
      <c r="L49" s="10">
        <f>Data!C113</f>
        <v>1138839.27</v>
      </c>
      <c r="M49" s="10">
        <f>Data!F113</f>
        <v>298.2</v>
      </c>
      <c r="N49" s="10">
        <f t="shared" si="1"/>
        <v>3819.0451710261573</v>
      </c>
      <c r="O49" s="10">
        <v>46732.927625873301</v>
      </c>
      <c r="P49" s="11" t="str">
        <f t="shared" si="2"/>
        <v>1</v>
      </c>
      <c r="Q49" s="11" t="str">
        <f t="shared" si="3"/>
        <v>1</v>
      </c>
      <c r="R49" s="12" t="str">
        <f t="shared" si="4"/>
        <v>ผ่าน</v>
      </c>
      <c r="S49" s="13">
        <v>0</v>
      </c>
    </row>
    <row r="50" spans="1:19" s="13" customFormat="1" ht="19.899999999999999" customHeight="1" x14ac:dyDescent="0.55000000000000004">
      <c r="A50" s="7" t="s">
        <v>37</v>
      </c>
      <c r="B50" s="8" t="s">
        <v>138</v>
      </c>
      <c r="C50" s="7" t="s">
        <v>139</v>
      </c>
      <c r="D50" s="9" t="s">
        <v>140</v>
      </c>
      <c r="E50" s="7" t="s">
        <v>22</v>
      </c>
      <c r="F50" s="42">
        <v>18</v>
      </c>
      <c r="G50" s="42" t="s">
        <v>36</v>
      </c>
      <c r="H50" s="10">
        <f>Data!E117</f>
        <v>131032157.44</v>
      </c>
      <c r="I50" s="10">
        <f>Data!F117</f>
        <v>138098</v>
      </c>
      <c r="J50" s="10">
        <f t="shared" si="0"/>
        <v>948.83457718431839</v>
      </c>
      <c r="K50" s="10">
        <v>1292.0947773424023</v>
      </c>
      <c r="L50" s="10">
        <f>Data!C118</f>
        <v>271936658.63</v>
      </c>
      <c r="M50" s="10">
        <f>Data!F118</f>
        <v>14298.61</v>
      </c>
      <c r="N50" s="10">
        <f t="shared" si="1"/>
        <v>19018.398196048427</v>
      </c>
      <c r="O50" s="10">
        <v>23458.380482954737</v>
      </c>
      <c r="P50" s="11" t="str">
        <f t="shared" si="2"/>
        <v>1</v>
      </c>
      <c r="Q50" s="11" t="str">
        <f t="shared" si="3"/>
        <v>1</v>
      </c>
      <c r="R50" s="12" t="str">
        <f t="shared" si="4"/>
        <v>ผ่าน</v>
      </c>
      <c r="S50" s="13">
        <v>0</v>
      </c>
    </row>
    <row r="51" spans="1:19" s="31" customFormat="1" ht="19.899999999999999" customHeight="1" x14ac:dyDescent="0.55000000000000004">
      <c r="A51" s="25" t="s">
        <v>37</v>
      </c>
      <c r="B51" s="26" t="s">
        <v>138</v>
      </c>
      <c r="C51" s="25" t="s">
        <v>141</v>
      </c>
      <c r="D51" s="27" t="s">
        <v>142</v>
      </c>
      <c r="E51" s="25" t="s">
        <v>31</v>
      </c>
      <c r="F51" s="45">
        <v>15</v>
      </c>
      <c r="G51" s="45" t="s">
        <v>32</v>
      </c>
      <c r="H51" s="28">
        <v>44775336.689999998</v>
      </c>
      <c r="I51" s="28">
        <v>18958</v>
      </c>
      <c r="J51" s="28">
        <f t="shared" si="0"/>
        <v>2361.8175276927946</v>
      </c>
      <c r="K51" s="28">
        <v>898.43668648062976</v>
      </c>
      <c r="L51" s="28">
        <v>71571755.090000004</v>
      </c>
      <c r="M51" s="28">
        <v>1742.93</v>
      </c>
      <c r="N51" s="28">
        <f t="shared" si="1"/>
        <v>41064.044505516576</v>
      </c>
      <c r="O51" s="28">
        <v>27634.816159856371</v>
      </c>
      <c r="P51" s="29" t="str">
        <f t="shared" si="2"/>
        <v>0</v>
      </c>
      <c r="Q51" s="29" t="str">
        <f t="shared" si="3"/>
        <v>0</v>
      </c>
      <c r="R51" s="30" t="str">
        <f t="shared" si="4"/>
        <v>ไม่ผ่าน</v>
      </c>
      <c r="S51" s="31">
        <v>0</v>
      </c>
    </row>
    <row r="52" spans="1:19" s="13" customFormat="1" ht="19.899999999999999" customHeight="1" x14ac:dyDescent="0.55000000000000004">
      <c r="A52" s="7" t="s">
        <v>37</v>
      </c>
      <c r="B52" s="8" t="s">
        <v>138</v>
      </c>
      <c r="C52" s="7" t="s">
        <v>143</v>
      </c>
      <c r="D52" s="9" t="s">
        <v>144</v>
      </c>
      <c r="E52" s="7" t="s">
        <v>23</v>
      </c>
      <c r="F52" s="42">
        <v>10</v>
      </c>
      <c r="G52" s="42" t="s">
        <v>24</v>
      </c>
      <c r="H52" s="10">
        <f>Data!E119</f>
        <v>18270228.73</v>
      </c>
      <c r="I52" s="10">
        <f>Data!F119</f>
        <v>19300</v>
      </c>
      <c r="J52" s="10">
        <f t="shared" si="0"/>
        <v>946.64397564766841</v>
      </c>
      <c r="K52" s="10">
        <v>721.45806511847059</v>
      </c>
      <c r="L52" s="10">
        <f>Data!C120</f>
        <v>15968979.16</v>
      </c>
      <c r="M52" s="10">
        <f>Data!F120</f>
        <v>285.52</v>
      </c>
      <c r="N52" s="10">
        <f t="shared" si="1"/>
        <v>55929.459092182689</v>
      </c>
      <c r="O52" s="10">
        <v>32966.715713762373</v>
      </c>
      <c r="P52" s="11" t="str">
        <f t="shared" si="2"/>
        <v>0</v>
      </c>
      <c r="Q52" s="11" t="str">
        <f t="shared" si="3"/>
        <v>0</v>
      </c>
      <c r="R52" s="12" t="str">
        <f t="shared" si="4"/>
        <v>ไม่ผ่าน</v>
      </c>
      <c r="S52" s="13">
        <v>0</v>
      </c>
    </row>
    <row r="53" spans="1:19" s="13" customFormat="1" ht="19.899999999999999" customHeight="1" x14ac:dyDescent="0.55000000000000004">
      <c r="A53" s="7" t="s">
        <v>37</v>
      </c>
      <c r="B53" s="8" t="s">
        <v>138</v>
      </c>
      <c r="C53" s="7" t="s">
        <v>145</v>
      </c>
      <c r="D53" s="9" t="s">
        <v>146</v>
      </c>
      <c r="E53" s="7" t="s">
        <v>23</v>
      </c>
      <c r="F53" s="42">
        <v>6</v>
      </c>
      <c r="G53" s="42" t="s">
        <v>27</v>
      </c>
      <c r="H53" s="10">
        <f>Data!E121</f>
        <v>15005762.23</v>
      </c>
      <c r="I53" s="10">
        <f>Data!F121</f>
        <v>20172</v>
      </c>
      <c r="J53" s="10">
        <f t="shared" si="0"/>
        <v>743.89065189371411</v>
      </c>
      <c r="K53" s="10">
        <v>720.97779130402637</v>
      </c>
      <c r="L53" s="10">
        <f>Data!C122</f>
        <v>5959235.9100000001</v>
      </c>
      <c r="M53" s="10">
        <f>Data!F122</f>
        <v>126.93</v>
      </c>
      <c r="N53" s="10">
        <f t="shared" si="1"/>
        <v>46948.994800283617</v>
      </c>
      <c r="O53" s="10">
        <v>37595.7640987907</v>
      </c>
      <c r="P53" s="11" t="str">
        <f t="shared" si="2"/>
        <v>0</v>
      </c>
      <c r="Q53" s="11" t="str">
        <f t="shared" si="3"/>
        <v>0</v>
      </c>
      <c r="R53" s="12" t="str">
        <f t="shared" si="4"/>
        <v>ไม่ผ่าน</v>
      </c>
      <c r="S53" s="13">
        <v>0</v>
      </c>
    </row>
    <row r="54" spans="1:19" s="13" customFormat="1" ht="19.899999999999999" customHeight="1" x14ac:dyDescent="0.55000000000000004">
      <c r="A54" s="7" t="s">
        <v>37</v>
      </c>
      <c r="B54" s="8" t="s">
        <v>138</v>
      </c>
      <c r="C54" s="7" t="s">
        <v>147</v>
      </c>
      <c r="D54" s="9" t="s">
        <v>148</v>
      </c>
      <c r="E54" s="7" t="s">
        <v>23</v>
      </c>
      <c r="F54" s="42">
        <v>5</v>
      </c>
      <c r="G54" s="42" t="s">
        <v>26</v>
      </c>
      <c r="H54" s="10">
        <f>Data!E123</f>
        <v>11309780.890000001</v>
      </c>
      <c r="I54" s="10">
        <f>Data!F123</f>
        <v>19758</v>
      </c>
      <c r="J54" s="10">
        <f t="shared" si="0"/>
        <v>572.41526925802214</v>
      </c>
      <c r="K54" s="10">
        <v>796.11684013103991</v>
      </c>
      <c r="L54" s="10">
        <f>Data!C124</f>
        <v>3739390.83</v>
      </c>
      <c r="M54" s="10">
        <f>Data!F124</f>
        <v>1479031.63</v>
      </c>
      <c r="N54" s="10">
        <f>L54/M54</f>
        <v>2.52826968277886</v>
      </c>
      <c r="O54" s="10">
        <v>46732.927625873301</v>
      </c>
      <c r="P54" s="11" t="str">
        <f t="shared" si="2"/>
        <v>1</v>
      </c>
      <c r="Q54" s="11" t="str">
        <f t="shared" si="3"/>
        <v>1</v>
      </c>
      <c r="R54" s="12" t="str">
        <f t="shared" si="4"/>
        <v>ผ่าน</v>
      </c>
      <c r="S54" s="13">
        <v>0</v>
      </c>
    </row>
    <row r="55" spans="1:19" s="13" customFormat="1" ht="19.899999999999999" customHeight="1" x14ac:dyDescent="0.55000000000000004">
      <c r="A55" s="7" t="s">
        <v>37</v>
      </c>
      <c r="B55" s="8" t="s">
        <v>138</v>
      </c>
      <c r="C55" s="7" t="s">
        <v>149</v>
      </c>
      <c r="D55" s="9" t="s">
        <v>150</v>
      </c>
      <c r="E55" s="7" t="s">
        <v>23</v>
      </c>
      <c r="F55" s="42">
        <v>5</v>
      </c>
      <c r="G55" s="42" t="s">
        <v>26</v>
      </c>
      <c r="H55" s="10">
        <f>Data!E125</f>
        <v>7407033.7999999998</v>
      </c>
      <c r="I55" s="10">
        <f>Data!F125</f>
        <v>4</v>
      </c>
      <c r="J55" s="10">
        <f t="shared" si="0"/>
        <v>1851758.45</v>
      </c>
      <c r="K55" s="10">
        <v>796.11684013103991</v>
      </c>
      <c r="L55" s="10">
        <f>Data!C126</f>
        <v>1118640.24</v>
      </c>
      <c r="M55" s="10">
        <f>Data!F126</f>
        <v>28.82</v>
      </c>
      <c r="N55" s="10">
        <f t="shared" si="1"/>
        <v>38814.720333102014</v>
      </c>
      <c r="O55" s="10">
        <v>46732.927625873301</v>
      </c>
      <c r="P55" s="11" t="str">
        <f t="shared" si="2"/>
        <v>0</v>
      </c>
      <c r="Q55" s="11" t="str">
        <f t="shared" si="3"/>
        <v>1</v>
      </c>
      <c r="R55" s="12" t="str">
        <f t="shared" si="4"/>
        <v>ไม่ผ่าน</v>
      </c>
      <c r="S55" s="13">
        <v>0</v>
      </c>
    </row>
    <row r="56" spans="1:19" s="13" customFormat="1" ht="19.899999999999999" customHeight="1" x14ac:dyDescent="0.55000000000000004">
      <c r="A56" s="7" t="s">
        <v>37</v>
      </c>
      <c r="B56" s="8" t="s">
        <v>138</v>
      </c>
      <c r="C56" s="7" t="s">
        <v>151</v>
      </c>
      <c r="D56" s="9" t="s">
        <v>152</v>
      </c>
      <c r="E56" s="7" t="s">
        <v>23</v>
      </c>
      <c r="F56" s="42">
        <v>5</v>
      </c>
      <c r="G56" s="42" t="s">
        <v>26</v>
      </c>
      <c r="H56" s="10">
        <f>Data!E127</f>
        <v>12240362.85</v>
      </c>
      <c r="I56" s="10">
        <f>Data!F127</f>
        <v>29255</v>
      </c>
      <c r="J56" s="10">
        <f t="shared" si="0"/>
        <v>418.40242180823788</v>
      </c>
      <c r="K56" s="10">
        <v>796.11684013103991</v>
      </c>
      <c r="L56" s="10">
        <f>Data!C128</f>
        <v>3030486.55</v>
      </c>
      <c r="M56" s="10">
        <f>Data!F128</f>
        <v>123.88</v>
      </c>
      <c r="N56" s="10">
        <f t="shared" si="1"/>
        <v>24463.081611236681</v>
      </c>
      <c r="O56" s="10">
        <v>46732.927625873301</v>
      </c>
      <c r="P56" s="11" t="str">
        <f t="shared" si="2"/>
        <v>1</v>
      </c>
      <c r="Q56" s="11" t="str">
        <f t="shared" si="3"/>
        <v>1</v>
      </c>
      <c r="R56" s="12" t="str">
        <f t="shared" si="4"/>
        <v>ผ่าน</v>
      </c>
      <c r="S56" s="13">
        <v>0</v>
      </c>
    </row>
    <row r="57" spans="1:19" s="13" customFormat="1" ht="19.899999999999999" customHeight="1" x14ac:dyDescent="0.55000000000000004">
      <c r="A57" s="7" t="s">
        <v>37</v>
      </c>
      <c r="B57" s="8" t="s">
        <v>138</v>
      </c>
      <c r="C57" s="7" t="s">
        <v>153</v>
      </c>
      <c r="D57" s="9" t="s">
        <v>154</v>
      </c>
      <c r="E57" s="7" t="s">
        <v>23</v>
      </c>
      <c r="F57" s="42">
        <v>2</v>
      </c>
      <c r="G57" s="42" t="s">
        <v>30</v>
      </c>
      <c r="H57" s="10">
        <f>Data!E129</f>
        <v>8055252.2699999996</v>
      </c>
      <c r="I57" s="10">
        <f>Data!F129</f>
        <v>5735</v>
      </c>
      <c r="J57" s="10">
        <f t="shared" si="0"/>
        <v>1404.5775536181343</v>
      </c>
      <c r="K57" s="10">
        <v>969.02064498915729</v>
      </c>
      <c r="L57" s="10">
        <f>Data!C130</f>
        <v>1544715.18</v>
      </c>
      <c r="M57" s="10">
        <f>Data!F130</f>
        <v>56</v>
      </c>
      <c r="N57" s="10">
        <f t="shared" si="1"/>
        <v>27584.19964285714</v>
      </c>
      <c r="O57" s="10">
        <v>54356.534113212525</v>
      </c>
      <c r="P57" s="11" t="str">
        <f t="shared" si="2"/>
        <v>0</v>
      </c>
      <c r="Q57" s="11" t="str">
        <f t="shared" si="3"/>
        <v>1</v>
      </c>
      <c r="R57" s="12" t="str">
        <f t="shared" si="4"/>
        <v>ไม่ผ่าน</v>
      </c>
      <c r="S57" s="13">
        <v>0</v>
      </c>
    </row>
    <row r="58" spans="1:19" s="13" customFormat="1" ht="19.899999999999999" customHeight="1" x14ac:dyDescent="0.55000000000000004">
      <c r="A58" s="7" t="s">
        <v>37</v>
      </c>
      <c r="B58" s="8" t="s">
        <v>138</v>
      </c>
      <c r="C58" s="7" t="s">
        <v>155</v>
      </c>
      <c r="D58" s="9" t="s">
        <v>156</v>
      </c>
      <c r="E58" s="7" t="s">
        <v>23</v>
      </c>
      <c r="F58" s="42">
        <v>2</v>
      </c>
      <c r="G58" s="42" t="s">
        <v>30</v>
      </c>
      <c r="H58" s="10">
        <f>Data!E131</f>
        <v>10613365.699999999</v>
      </c>
      <c r="I58" s="10">
        <f>Data!F131</f>
        <v>5050</v>
      </c>
      <c r="J58" s="10">
        <f t="shared" si="0"/>
        <v>2101.6565742574257</v>
      </c>
      <c r="K58" s="10">
        <v>969.02064498915729</v>
      </c>
      <c r="L58" s="10">
        <f>Data!C132</f>
        <v>1281239.54</v>
      </c>
      <c r="M58" s="10">
        <f>Data!F132</f>
        <v>38.32</v>
      </c>
      <c r="N58" s="10">
        <f t="shared" si="1"/>
        <v>33435.269832985388</v>
      </c>
      <c r="O58" s="10">
        <v>54356.534113212525</v>
      </c>
      <c r="P58" s="11" t="str">
        <f t="shared" si="2"/>
        <v>0</v>
      </c>
      <c r="Q58" s="11" t="str">
        <f t="shared" si="3"/>
        <v>1</v>
      </c>
      <c r="R58" s="12" t="str">
        <f t="shared" si="4"/>
        <v>ไม่ผ่าน</v>
      </c>
      <c r="S58" s="13">
        <v>0</v>
      </c>
    </row>
    <row r="59" spans="1:19" s="13" customFormat="1" ht="19.899999999999999" customHeight="1" x14ac:dyDescent="0.55000000000000004">
      <c r="A59" s="7" t="s">
        <v>37</v>
      </c>
      <c r="B59" s="8" t="s">
        <v>138</v>
      </c>
      <c r="C59" s="7" t="s">
        <v>157</v>
      </c>
      <c r="D59" s="9" t="s">
        <v>158</v>
      </c>
      <c r="E59" s="7" t="s">
        <v>23</v>
      </c>
      <c r="F59" s="42">
        <v>5</v>
      </c>
      <c r="G59" s="42" t="s">
        <v>26</v>
      </c>
      <c r="H59" s="10">
        <f>Data!E133</f>
        <v>16398267.880000001</v>
      </c>
      <c r="I59" s="10">
        <f>Data!F133</f>
        <v>16541</v>
      </c>
      <c r="J59" s="10">
        <f t="shared" si="0"/>
        <v>991.37101021703654</v>
      </c>
      <c r="K59" s="10">
        <v>796.11684013103991</v>
      </c>
      <c r="L59" s="10">
        <f>Data!C134</f>
        <v>2022336.36</v>
      </c>
      <c r="M59" s="10">
        <f>Data!F134</f>
        <v>119.32</v>
      </c>
      <c r="N59" s="10">
        <f t="shared" si="1"/>
        <v>16948.846463291989</v>
      </c>
      <c r="O59" s="10">
        <v>46732.927625873301</v>
      </c>
      <c r="P59" s="11" t="str">
        <f t="shared" si="2"/>
        <v>0</v>
      </c>
      <c r="Q59" s="11" t="str">
        <f t="shared" si="3"/>
        <v>1</v>
      </c>
      <c r="R59" s="12" t="str">
        <f t="shared" si="4"/>
        <v>ไม่ผ่าน</v>
      </c>
      <c r="S59" s="13">
        <v>0</v>
      </c>
    </row>
    <row r="60" spans="1:19" s="13" customFormat="1" ht="19.899999999999999" customHeight="1" x14ac:dyDescent="0.55000000000000004">
      <c r="A60" s="7" t="s">
        <v>37</v>
      </c>
      <c r="B60" s="8" t="s">
        <v>138</v>
      </c>
      <c r="C60" s="7" t="s">
        <v>159</v>
      </c>
      <c r="D60" s="9" t="s">
        <v>160</v>
      </c>
      <c r="E60" s="7" t="s">
        <v>23</v>
      </c>
      <c r="F60" s="42">
        <v>6</v>
      </c>
      <c r="G60" s="42" t="s">
        <v>27</v>
      </c>
      <c r="H60" s="10">
        <f>Data!E135</f>
        <v>14974147.4</v>
      </c>
      <c r="I60" s="10">
        <f>Data!F135</f>
        <v>20305</v>
      </c>
      <c r="J60" s="10">
        <f t="shared" si="0"/>
        <v>737.46108840187151</v>
      </c>
      <c r="K60" s="10">
        <v>720.97779130402637</v>
      </c>
      <c r="L60" s="10">
        <f>Data!C136</f>
        <v>4085501.53</v>
      </c>
      <c r="M60" s="10">
        <f>Data!F136</f>
        <v>221.45</v>
      </c>
      <c r="N60" s="10">
        <f t="shared" si="1"/>
        <v>18448.866696771282</v>
      </c>
      <c r="O60" s="10">
        <v>37595.7640987907</v>
      </c>
      <c r="P60" s="11" t="str">
        <f t="shared" si="2"/>
        <v>0</v>
      </c>
      <c r="Q60" s="11" t="str">
        <f t="shared" si="3"/>
        <v>1</v>
      </c>
      <c r="R60" s="12" t="str">
        <f t="shared" si="4"/>
        <v>ไม่ผ่าน</v>
      </c>
      <c r="S60" s="13">
        <v>0</v>
      </c>
    </row>
    <row r="61" spans="1:19" s="13" customFormat="1" ht="19.899999999999999" customHeight="1" x14ac:dyDescent="0.55000000000000004">
      <c r="A61" s="7" t="s">
        <v>37</v>
      </c>
      <c r="B61" s="8" t="s">
        <v>138</v>
      </c>
      <c r="C61" s="7" t="s">
        <v>161</v>
      </c>
      <c r="D61" s="9" t="s">
        <v>162</v>
      </c>
      <c r="E61" s="7" t="s">
        <v>23</v>
      </c>
      <c r="F61" s="42">
        <v>5</v>
      </c>
      <c r="G61" s="42" t="s">
        <v>26</v>
      </c>
      <c r="H61" s="10">
        <f>Data!E137</f>
        <v>11590163.960000001</v>
      </c>
      <c r="I61" s="10">
        <f>Data!F137</f>
        <v>15716</v>
      </c>
      <c r="J61" s="10">
        <f t="shared" si="0"/>
        <v>737.47543649783665</v>
      </c>
      <c r="K61" s="10">
        <v>796.11684013103991</v>
      </c>
      <c r="L61" s="10">
        <f>Data!C138</f>
        <v>1960469.58</v>
      </c>
      <c r="M61" s="10">
        <f>Data!F138</f>
        <v>102.34</v>
      </c>
      <c r="N61" s="10">
        <f t="shared" si="1"/>
        <v>19156.435215946844</v>
      </c>
      <c r="O61" s="10">
        <v>46732.927625873301</v>
      </c>
      <c r="P61" s="11" t="str">
        <f t="shared" si="2"/>
        <v>1</v>
      </c>
      <c r="Q61" s="11" t="str">
        <f t="shared" si="3"/>
        <v>1</v>
      </c>
      <c r="R61" s="12" t="str">
        <f t="shared" si="4"/>
        <v>ผ่าน</v>
      </c>
      <c r="S61" s="13">
        <v>0</v>
      </c>
    </row>
    <row r="62" spans="1:19" s="13" customFormat="1" ht="19.899999999999999" customHeight="1" x14ac:dyDescent="0.55000000000000004">
      <c r="A62" s="7" t="s">
        <v>37</v>
      </c>
      <c r="B62" s="8" t="s">
        <v>163</v>
      </c>
      <c r="C62" s="7" t="s">
        <v>164</v>
      </c>
      <c r="D62" s="9" t="s">
        <v>165</v>
      </c>
      <c r="E62" s="7" t="s">
        <v>31</v>
      </c>
      <c r="F62" s="42">
        <v>16</v>
      </c>
      <c r="G62" s="42" t="s">
        <v>34</v>
      </c>
      <c r="H62" s="10">
        <f>Data!E142</f>
        <v>47012965.810000002</v>
      </c>
      <c r="I62" s="10">
        <f>Data!F142</f>
        <v>67180</v>
      </c>
      <c r="J62" s="10">
        <f t="shared" si="0"/>
        <v>699.80598109556422</v>
      </c>
      <c r="K62" s="10">
        <v>1106.2062967732959</v>
      </c>
      <c r="L62" s="10">
        <f>Data!C143</f>
        <v>75088287.030000001</v>
      </c>
      <c r="M62" s="10">
        <f>Data!F143</f>
        <v>4069.2</v>
      </c>
      <c r="N62" s="10">
        <f t="shared" si="1"/>
        <v>18452.837665880274</v>
      </c>
      <c r="O62" s="10">
        <v>21436.930312290631</v>
      </c>
      <c r="P62" s="11" t="str">
        <f t="shared" si="2"/>
        <v>1</v>
      </c>
      <c r="Q62" s="11" t="str">
        <f t="shared" si="3"/>
        <v>1</v>
      </c>
      <c r="R62" s="12" t="str">
        <f t="shared" si="4"/>
        <v>ผ่าน</v>
      </c>
      <c r="S62" s="13">
        <v>0</v>
      </c>
    </row>
    <row r="63" spans="1:19" s="13" customFormat="1" ht="19.899999999999999" customHeight="1" x14ac:dyDescent="0.55000000000000004">
      <c r="A63" s="7" t="s">
        <v>37</v>
      </c>
      <c r="B63" s="8" t="s">
        <v>163</v>
      </c>
      <c r="C63" s="7" t="s">
        <v>166</v>
      </c>
      <c r="D63" s="9" t="s">
        <v>167</v>
      </c>
      <c r="E63" s="7" t="s">
        <v>31</v>
      </c>
      <c r="F63" s="42">
        <v>14</v>
      </c>
      <c r="G63" s="42" t="s">
        <v>168</v>
      </c>
      <c r="H63" s="10">
        <f>Data!E144</f>
        <v>33713109.369999997</v>
      </c>
      <c r="I63" s="10">
        <f>Data!F144</f>
        <v>21829</v>
      </c>
      <c r="J63" s="10">
        <f t="shared" si="0"/>
        <v>1544.4184053323559</v>
      </c>
      <c r="K63" s="10">
        <v>917.01688012310251</v>
      </c>
      <c r="L63" s="10">
        <f>Data!C145</f>
        <v>31254590.550000001</v>
      </c>
      <c r="M63" s="10">
        <f>Data!F145</f>
        <v>1059.78</v>
      </c>
      <c r="N63" s="10">
        <f t="shared" si="1"/>
        <v>29491.583677744438</v>
      </c>
      <c r="O63" s="10">
        <v>28939.364966820503</v>
      </c>
      <c r="P63" s="11" t="str">
        <f t="shared" si="2"/>
        <v>0</v>
      </c>
      <c r="Q63" s="11" t="str">
        <f t="shared" si="3"/>
        <v>0</v>
      </c>
      <c r="R63" s="12" t="str">
        <f t="shared" si="4"/>
        <v>ไม่ผ่าน</v>
      </c>
      <c r="S63" s="13">
        <v>0</v>
      </c>
    </row>
    <row r="64" spans="1:19" s="13" customFormat="1" ht="19.899999999999999" customHeight="1" x14ac:dyDescent="0.55000000000000004">
      <c r="A64" s="7" t="s">
        <v>37</v>
      </c>
      <c r="B64" s="8" t="s">
        <v>163</v>
      </c>
      <c r="C64" s="7" t="s">
        <v>169</v>
      </c>
      <c r="D64" s="9" t="s">
        <v>170</v>
      </c>
      <c r="E64" s="7" t="s">
        <v>23</v>
      </c>
      <c r="F64" s="42">
        <v>5</v>
      </c>
      <c r="G64" s="42" t="s">
        <v>26</v>
      </c>
      <c r="H64" s="10">
        <f>Data!E146</f>
        <v>10952770.970000001</v>
      </c>
      <c r="I64" s="10">
        <f>Data!F146</f>
        <v>13482</v>
      </c>
      <c r="J64" s="10">
        <f t="shared" si="0"/>
        <v>812.39956757157699</v>
      </c>
      <c r="K64" s="10">
        <v>796.11684013103991</v>
      </c>
      <c r="L64" s="10">
        <f>Data!C147</f>
        <v>2277078.84</v>
      </c>
      <c r="M64" s="10">
        <f>Data!F147</f>
        <v>280</v>
      </c>
      <c r="N64" s="10">
        <f t="shared" si="1"/>
        <v>8132.4244285714276</v>
      </c>
      <c r="O64" s="10">
        <v>46732.927625873301</v>
      </c>
      <c r="P64" s="11" t="str">
        <f t="shared" si="2"/>
        <v>0</v>
      </c>
      <c r="Q64" s="11" t="str">
        <f t="shared" si="3"/>
        <v>1</v>
      </c>
      <c r="R64" s="12" t="str">
        <f t="shared" si="4"/>
        <v>ไม่ผ่าน</v>
      </c>
      <c r="S64" s="13">
        <v>0</v>
      </c>
    </row>
    <row r="65" spans="1:19" s="13" customFormat="1" ht="19.899999999999999" customHeight="1" x14ac:dyDescent="0.55000000000000004">
      <c r="A65" s="7" t="s">
        <v>37</v>
      </c>
      <c r="B65" s="8" t="s">
        <v>163</v>
      </c>
      <c r="C65" s="7" t="s">
        <v>171</v>
      </c>
      <c r="D65" s="9" t="s">
        <v>172</v>
      </c>
      <c r="E65" s="7" t="s">
        <v>23</v>
      </c>
      <c r="F65" s="42">
        <v>5</v>
      </c>
      <c r="G65" s="42" t="s">
        <v>26</v>
      </c>
      <c r="H65" s="10">
        <f>Data!E148</f>
        <v>10779546.6</v>
      </c>
      <c r="I65" s="10">
        <f>Data!F148</f>
        <v>9722</v>
      </c>
      <c r="J65" s="10">
        <f t="shared" si="0"/>
        <v>1108.7787080847561</v>
      </c>
      <c r="K65" s="10">
        <v>796.11684013103991</v>
      </c>
      <c r="L65" s="10">
        <f>Data!C149</f>
        <v>2237472.37</v>
      </c>
      <c r="M65" s="10">
        <f>Data!F149</f>
        <v>146.41</v>
      </c>
      <c r="N65" s="10">
        <f t="shared" si="1"/>
        <v>15282.23734717574</v>
      </c>
      <c r="O65" s="10">
        <v>46732.927625873301</v>
      </c>
      <c r="P65" s="11" t="str">
        <f t="shared" si="2"/>
        <v>0</v>
      </c>
      <c r="Q65" s="11" t="str">
        <f t="shared" si="3"/>
        <v>1</v>
      </c>
      <c r="R65" s="12" t="str">
        <f t="shared" si="4"/>
        <v>ไม่ผ่าน</v>
      </c>
      <c r="S65" s="13">
        <v>0</v>
      </c>
    </row>
    <row r="66" spans="1:19" s="13" customFormat="1" ht="19.899999999999999" customHeight="1" x14ac:dyDescent="0.55000000000000004">
      <c r="A66" s="7" t="s">
        <v>37</v>
      </c>
      <c r="B66" s="8" t="s">
        <v>163</v>
      </c>
      <c r="C66" s="7" t="s">
        <v>173</v>
      </c>
      <c r="D66" s="9" t="s">
        <v>174</v>
      </c>
      <c r="E66" s="7" t="s">
        <v>23</v>
      </c>
      <c r="F66" s="42">
        <v>2</v>
      </c>
      <c r="G66" s="42" t="s">
        <v>30</v>
      </c>
      <c r="H66" s="10">
        <f>Data!E150</f>
        <v>8860063.4299999997</v>
      </c>
      <c r="I66" s="10">
        <f>Data!F150</f>
        <v>9393</v>
      </c>
      <c r="J66" s="10">
        <f t="shared" si="0"/>
        <v>943.26236878526561</v>
      </c>
      <c r="K66" s="10">
        <v>969.02064498915729</v>
      </c>
      <c r="L66" s="10">
        <f>Data!C151</f>
        <v>2419744.79</v>
      </c>
      <c r="M66" s="10">
        <f>Data!F151</f>
        <v>70.849999999999994</v>
      </c>
      <c r="N66" s="10">
        <f t="shared" si="1"/>
        <v>34153.06690190544</v>
      </c>
      <c r="O66" s="10">
        <v>54356.534113212525</v>
      </c>
      <c r="P66" s="11" t="str">
        <f t="shared" si="2"/>
        <v>1</v>
      </c>
      <c r="Q66" s="11" t="str">
        <f t="shared" si="3"/>
        <v>1</v>
      </c>
      <c r="R66" s="12" t="str">
        <f t="shared" si="4"/>
        <v>ผ่าน</v>
      </c>
      <c r="S66" s="13">
        <v>0</v>
      </c>
    </row>
    <row r="67" spans="1:19" s="13" customFormat="1" ht="19.899999999999999" customHeight="1" x14ac:dyDescent="0.55000000000000004">
      <c r="A67" s="7" t="s">
        <v>37</v>
      </c>
      <c r="B67" s="8" t="s">
        <v>163</v>
      </c>
      <c r="C67" s="7" t="s">
        <v>175</v>
      </c>
      <c r="D67" s="9" t="s">
        <v>176</v>
      </c>
      <c r="E67" s="7" t="s">
        <v>23</v>
      </c>
      <c r="F67" s="42">
        <v>5</v>
      </c>
      <c r="G67" s="42" t="s">
        <v>26</v>
      </c>
      <c r="H67" s="10">
        <f>Data!E152</f>
        <v>9268301.7300000004</v>
      </c>
      <c r="I67" s="10">
        <f>Data!F152</f>
        <v>4767</v>
      </c>
      <c r="J67" s="10">
        <f t="shared" si="0"/>
        <v>1944.26300188798</v>
      </c>
      <c r="K67" s="10">
        <v>796.11684013103991</v>
      </c>
      <c r="L67" s="10">
        <f>Data!C153</f>
        <v>3913355.54</v>
      </c>
      <c r="M67" s="10">
        <f>Data!F153</f>
        <v>71.66</v>
      </c>
      <c r="N67" s="10">
        <f t="shared" si="1"/>
        <v>54610.041027072286</v>
      </c>
      <c r="O67" s="10">
        <v>46732.927625873301</v>
      </c>
      <c r="P67" s="11" t="str">
        <f t="shared" si="2"/>
        <v>0</v>
      </c>
      <c r="Q67" s="11" t="str">
        <f t="shared" si="3"/>
        <v>0</v>
      </c>
      <c r="R67" s="12" t="str">
        <f t="shared" si="4"/>
        <v>ไม่ผ่าน</v>
      </c>
      <c r="S67" s="13">
        <v>0</v>
      </c>
    </row>
    <row r="68" spans="1:19" s="13" customFormat="1" ht="19.899999999999999" customHeight="1" x14ac:dyDescent="0.55000000000000004">
      <c r="A68" s="7" t="s">
        <v>37</v>
      </c>
      <c r="B68" s="8" t="s">
        <v>177</v>
      </c>
      <c r="C68" s="7" t="s">
        <v>178</v>
      </c>
      <c r="D68" s="9" t="s">
        <v>179</v>
      </c>
      <c r="E68" s="7" t="s">
        <v>31</v>
      </c>
      <c r="F68" s="42">
        <v>16</v>
      </c>
      <c r="G68" s="42" t="s">
        <v>34</v>
      </c>
      <c r="H68" s="10">
        <f>Data!E157</f>
        <v>45713031.770000003</v>
      </c>
      <c r="I68" s="10">
        <f>Data!F157</f>
        <v>61310</v>
      </c>
      <c r="J68" s="10">
        <f t="shared" ref="J68:J74" si="5">H68/I68</f>
        <v>745.60482417223955</v>
      </c>
      <c r="K68" s="10">
        <v>1106.2062967732959</v>
      </c>
      <c r="L68" s="10">
        <f>Data!C158</f>
        <v>69698253.540000007</v>
      </c>
      <c r="M68" s="10">
        <f>Data!F158</f>
        <v>4570.09</v>
      </c>
      <c r="N68" s="10">
        <f t="shared" ref="N68:N74" si="6">L68/M68</f>
        <v>15250.958633199785</v>
      </c>
      <c r="O68" s="10">
        <v>21436.930312290631</v>
      </c>
      <c r="P68" s="11" t="str">
        <f t="shared" ref="P68:P74" si="7">IF(J68&lt;K68,"1","0")</f>
        <v>1</v>
      </c>
      <c r="Q68" s="11" t="str">
        <f t="shared" ref="Q68:Q74" si="8">IF(S68="NoIPD","1",IF(S68="error","0",IF(N68&lt;O68,"1","0")))</f>
        <v>1</v>
      </c>
      <c r="R68" s="12" t="str">
        <f t="shared" ref="R68:R74" si="9">IF(AND(P68="1",Q68="1"),"ผ่าน","ไม่ผ่าน")</f>
        <v>ผ่าน</v>
      </c>
      <c r="S68" s="13">
        <v>0</v>
      </c>
    </row>
    <row r="69" spans="1:19" s="13" customFormat="1" ht="19.899999999999999" customHeight="1" x14ac:dyDescent="0.55000000000000004">
      <c r="A69" s="7" t="s">
        <v>37</v>
      </c>
      <c r="B69" s="8" t="s">
        <v>177</v>
      </c>
      <c r="C69" s="7" t="s">
        <v>180</v>
      </c>
      <c r="D69" s="9" t="s">
        <v>181</v>
      </c>
      <c r="E69" s="7" t="s">
        <v>23</v>
      </c>
      <c r="F69" s="42">
        <v>5</v>
      </c>
      <c r="G69" s="42" t="s">
        <v>26</v>
      </c>
      <c r="H69" s="10">
        <f>Data!E159</f>
        <v>10497095.83</v>
      </c>
      <c r="I69" s="10">
        <f>Data!F159</f>
        <v>12304</v>
      </c>
      <c r="J69" s="10">
        <f t="shared" si="5"/>
        <v>853.14497968140438</v>
      </c>
      <c r="K69" s="10">
        <v>796.11684013103991</v>
      </c>
      <c r="L69" s="10">
        <f>Data!C160</f>
        <v>2476451.41</v>
      </c>
      <c r="M69" s="10">
        <f>Data!F160</f>
        <v>130.16</v>
      </c>
      <c r="N69" s="10">
        <f t="shared" si="6"/>
        <v>19026.209357713586</v>
      </c>
      <c r="O69" s="10">
        <v>46732.927625873301</v>
      </c>
      <c r="P69" s="11" t="str">
        <f t="shared" si="7"/>
        <v>0</v>
      </c>
      <c r="Q69" s="11" t="str">
        <f t="shared" si="8"/>
        <v>1</v>
      </c>
      <c r="R69" s="12" t="str">
        <f t="shared" si="9"/>
        <v>ไม่ผ่าน</v>
      </c>
      <c r="S69" s="13">
        <v>0</v>
      </c>
    </row>
    <row r="70" spans="1:19" s="13" customFormat="1" ht="19.899999999999999" customHeight="1" x14ac:dyDescent="0.55000000000000004">
      <c r="A70" s="7" t="s">
        <v>37</v>
      </c>
      <c r="B70" s="8" t="s">
        <v>177</v>
      </c>
      <c r="C70" s="7" t="s">
        <v>182</v>
      </c>
      <c r="D70" s="9" t="s">
        <v>183</v>
      </c>
      <c r="E70" s="7" t="s">
        <v>23</v>
      </c>
      <c r="F70" s="42">
        <v>5</v>
      </c>
      <c r="G70" s="42" t="s">
        <v>26</v>
      </c>
      <c r="H70" s="10">
        <f>Data!E161</f>
        <v>13745352.76</v>
      </c>
      <c r="I70" s="10">
        <f>Data!F161</f>
        <v>18127</v>
      </c>
      <c r="J70" s="10">
        <f t="shared" si="5"/>
        <v>758.2806178628565</v>
      </c>
      <c r="K70" s="10">
        <v>796.11684013103991</v>
      </c>
      <c r="L70" s="10">
        <f>Data!C162</f>
        <v>4024929.48</v>
      </c>
      <c r="M70" s="10">
        <f>Data!F162</f>
        <v>267</v>
      </c>
      <c r="N70" s="10">
        <f t="shared" si="6"/>
        <v>15074.642247191012</v>
      </c>
      <c r="O70" s="10">
        <v>46732.927625873301</v>
      </c>
      <c r="P70" s="11" t="str">
        <f t="shared" si="7"/>
        <v>1</v>
      </c>
      <c r="Q70" s="11" t="str">
        <f t="shared" si="8"/>
        <v>1</v>
      </c>
      <c r="R70" s="12" t="str">
        <f t="shared" si="9"/>
        <v>ผ่าน</v>
      </c>
      <c r="S70" s="13">
        <v>0</v>
      </c>
    </row>
    <row r="71" spans="1:19" s="13" customFormat="1" ht="19.899999999999999" customHeight="1" x14ac:dyDescent="0.55000000000000004">
      <c r="A71" s="7" t="s">
        <v>37</v>
      </c>
      <c r="B71" s="8" t="s">
        <v>177</v>
      </c>
      <c r="C71" s="7" t="s">
        <v>184</v>
      </c>
      <c r="D71" s="9" t="s">
        <v>185</v>
      </c>
      <c r="E71" s="7" t="s">
        <v>23</v>
      </c>
      <c r="F71" s="42">
        <v>6</v>
      </c>
      <c r="G71" s="42" t="s">
        <v>27</v>
      </c>
      <c r="H71" s="10">
        <f>Data!E163</f>
        <v>20798846.219999999</v>
      </c>
      <c r="I71" s="10">
        <f>Data!F163</f>
        <v>24983</v>
      </c>
      <c r="J71" s="10">
        <f t="shared" si="5"/>
        <v>832.5199623744146</v>
      </c>
      <c r="K71" s="10">
        <v>720.97779130402637</v>
      </c>
      <c r="L71" s="10">
        <f>Data!C164</f>
        <v>6832166.2400000002</v>
      </c>
      <c r="M71" s="10">
        <f>Data!F164</f>
        <v>318.77</v>
      </c>
      <c r="N71" s="10">
        <f t="shared" si="6"/>
        <v>21432.902217900057</v>
      </c>
      <c r="O71" s="10">
        <v>37595.7640987907</v>
      </c>
      <c r="P71" s="11" t="str">
        <f t="shared" si="7"/>
        <v>0</v>
      </c>
      <c r="Q71" s="11" t="str">
        <f t="shared" si="8"/>
        <v>1</v>
      </c>
      <c r="R71" s="12" t="str">
        <f t="shared" si="9"/>
        <v>ไม่ผ่าน</v>
      </c>
      <c r="S71" s="13">
        <v>0</v>
      </c>
    </row>
    <row r="72" spans="1:19" s="13" customFormat="1" ht="19.899999999999999" customHeight="1" x14ac:dyDescent="0.55000000000000004">
      <c r="A72" s="7" t="s">
        <v>37</v>
      </c>
      <c r="B72" s="8" t="s">
        <v>177</v>
      </c>
      <c r="C72" s="7" t="s">
        <v>186</v>
      </c>
      <c r="D72" s="9" t="s">
        <v>187</v>
      </c>
      <c r="E72" s="7" t="s">
        <v>23</v>
      </c>
      <c r="F72" s="42">
        <v>5</v>
      </c>
      <c r="G72" s="42" t="s">
        <v>26</v>
      </c>
      <c r="H72" s="10">
        <f>Data!E165</f>
        <v>11591870.52</v>
      </c>
      <c r="I72" s="10">
        <f>Data!F165</f>
        <v>7303</v>
      </c>
      <c r="J72" s="10">
        <f t="shared" si="5"/>
        <v>1587.2751636313842</v>
      </c>
      <c r="K72" s="10">
        <v>796.11684013103991</v>
      </c>
      <c r="L72" s="10">
        <f>Data!C166</f>
        <v>3071313.76</v>
      </c>
      <c r="M72" s="10">
        <f>Data!F166</f>
        <v>123.37</v>
      </c>
      <c r="N72" s="10">
        <f t="shared" si="6"/>
        <v>24895.142741347165</v>
      </c>
      <c r="O72" s="10">
        <v>46732.927625873301</v>
      </c>
      <c r="P72" s="11" t="str">
        <f t="shared" si="7"/>
        <v>0</v>
      </c>
      <c r="Q72" s="11" t="str">
        <f t="shared" si="8"/>
        <v>1</v>
      </c>
      <c r="R72" s="12" t="str">
        <f t="shared" si="9"/>
        <v>ไม่ผ่าน</v>
      </c>
      <c r="S72" s="13">
        <v>0</v>
      </c>
    </row>
    <row r="73" spans="1:19" s="13" customFormat="1" ht="19.899999999999999" customHeight="1" x14ac:dyDescent="0.55000000000000004">
      <c r="A73" s="7" t="s">
        <v>37</v>
      </c>
      <c r="B73" s="8" t="s">
        <v>177</v>
      </c>
      <c r="C73" s="7" t="s">
        <v>188</v>
      </c>
      <c r="D73" s="9" t="s">
        <v>189</v>
      </c>
      <c r="E73" s="7" t="s">
        <v>23</v>
      </c>
      <c r="F73" s="42">
        <v>9</v>
      </c>
      <c r="G73" s="42" t="s">
        <v>29</v>
      </c>
      <c r="H73" s="10">
        <f>Data!E167</f>
        <v>21977255.050000001</v>
      </c>
      <c r="I73" s="10">
        <f>Data!F167</f>
        <v>2099</v>
      </c>
      <c r="J73" s="10">
        <f t="shared" si="5"/>
        <v>10470.345426393522</v>
      </c>
      <c r="K73" s="10">
        <v>770.25874349974765</v>
      </c>
      <c r="L73" s="10">
        <f>Data!C168</f>
        <v>12622264.48</v>
      </c>
      <c r="M73" s="10">
        <f>Data!F168</f>
        <v>565</v>
      </c>
      <c r="N73" s="10">
        <f t="shared" si="6"/>
        <v>22340.291115044249</v>
      </c>
      <c r="O73" s="10">
        <v>43807.247082929032</v>
      </c>
      <c r="P73" s="11" t="str">
        <f t="shared" si="7"/>
        <v>0</v>
      </c>
      <c r="Q73" s="11" t="str">
        <f t="shared" si="8"/>
        <v>1</v>
      </c>
      <c r="R73" s="12" t="str">
        <f t="shared" si="9"/>
        <v>ไม่ผ่าน</v>
      </c>
      <c r="S73" s="13">
        <v>0</v>
      </c>
    </row>
    <row r="74" spans="1:19" s="13" customFormat="1" ht="19.899999999999999" customHeight="1" x14ac:dyDescent="0.55000000000000004">
      <c r="A74" s="7" t="s">
        <v>37</v>
      </c>
      <c r="B74" s="8" t="s">
        <v>177</v>
      </c>
      <c r="C74" s="7" t="s">
        <v>190</v>
      </c>
      <c r="D74" s="9" t="s">
        <v>191</v>
      </c>
      <c r="E74" s="7" t="s">
        <v>23</v>
      </c>
      <c r="F74" s="42">
        <v>2</v>
      </c>
      <c r="G74" s="42" t="s">
        <v>30</v>
      </c>
      <c r="H74" s="10">
        <f>Data!E169</f>
        <v>9488308.0299999993</v>
      </c>
      <c r="I74" s="10">
        <f>Data!F169</f>
        <v>9619</v>
      </c>
      <c r="J74" s="10">
        <f t="shared" si="5"/>
        <v>986.41314377793947</v>
      </c>
      <c r="K74" s="10">
        <v>969.02064498915729</v>
      </c>
      <c r="L74" s="10">
        <f>Data!C170</f>
        <v>2241094.35</v>
      </c>
      <c r="M74" s="10">
        <f>Data!F170</f>
        <v>48.69</v>
      </c>
      <c r="N74" s="10">
        <f t="shared" si="6"/>
        <v>46027.815773259397</v>
      </c>
      <c r="O74" s="10">
        <v>54356.534113212525</v>
      </c>
      <c r="P74" s="11" t="str">
        <f t="shared" si="7"/>
        <v>0</v>
      </c>
      <c r="Q74" s="11" t="str">
        <f t="shared" si="8"/>
        <v>1</v>
      </c>
      <c r="R74" s="12" t="str">
        <f t="shared" si="9"/>
        <v>ไม่ผ่าน</v>
      </c>
      <c r="S74" s="13">
        <v>0</v>
      </c>
    </row>
    <row r="75" spans="1:19" ht="24" customHeight="1" x14ac:dyDescent="0.2">
      <c r="A75" s="14"/>
      <c r="C75" s="14"/>
    </row>
    <row r="76" spans="1:19" ht="24" customHeight="1" x14ac:dyDescent="0.2">
      <c r="A76" s="14"/>
      <c r="C76" s="14"/>
    </row>
    <row r="77" spans="1:19" ht="24" customHeight="1" x14ac:dyDescent="0.2">
      <c r="A77" s="14"/>
      <c r="C77" s="14"/>
    </row>
    <row r="78" spans="1:19" ht="24" customHeight="1" x14ac:dyDescent="0.2">
      <c r="A78" s="14"/>
      <c r="C78" s="14"/>
      <c r="P78" s="15"/>
      <c r="Q78" s="15"/>
      <c r="R78" s="15"/>
    </row>
    <row r="79" spans="1:19" ht="24" customHeight="1" x14ac:dyDescent="0.2">
      <c r="A79" s="14"/>
      <c r="C79" s="14"/>
    </row>
    <row r="80" spans="1:19" ht="24" customHeight="1" x14ac:dyDescent="0.2">
      <c r="A80" s="14"/>
      <c r="C80" s="14"/>
    </row>
    <row r="81" spans="1:3" ht="24" customHeight="1" x14ac:dyDescent="0.2">
      <c r="A81" s="14"/>
      <c r="C81" s="14"/>
    </row>
    <row r="82" spans="1:3" ht="24" customHeight="1" x14ac:dyDescent="0.2">
      <c r="A82" s="14"/>
      <c r="C82" s="14"/>
    </row>
    <row r="83" spans="1:3" ht="24" customHeight="1" x14ac:dyDescent="0.2">
      <c r="A83" s="14"/>
      <c r="C83" s="14"/>
    </row>
  </sheetData>
  <autoFilter ref="A2:S74" xr:uid="{00000000-0001-0000-0700-000000000000}"/>
  <mergeCells count="2">
    <mergeCell ref="H1:K1"/>
    <mergeCell ref="L1:O1"/>
  </mergeCells>
  <conditionalFormatting sqref="P3:Q74">
    <cfRule type="containsText" dxfId="3" priority="1" operator="containsText" text="ไม่ผ่าน">
      <formula>NOT(ISERROR(SEARCH("ไม่ผ่าน",P3)))</formula>
    </cfRule>
    <cfRule type="containsText" dxfId="2" priority="2" operator="containsText" text="ผ่าน">
      <formula>NOT(ISERROR(SEARCH("ผ่าน",P3)))</formula>
    </cfRule>
    <cfRule type="containsText" dxfId="1" priority="3" operator="containsText" text="ไม่ผ่าน">
      <formula>NOT(ISERROR(SEARCH("ไม่ผ่าน",P3)))</formula>
    </cfRule>
    <cfRule type="expression" dxfId="0" priority="4">
      <formula>"ไม่ผ่าน"</formula>
    </cfRule>
  </conditionalFormatting>
  <pageMargins left="0.21" right="0.23622047244094491" top="0.51181102362204722" bottom="0.19685039370078741" header="0.31496062992125984" footer="0"/>
  <pageSetup paperSize="9" scale="60" orientation="landscape" r:id="rId1"/>
  <headerFooter>
    <oddHeader>&amp;C&amp;"TH SarabunPSK,Bold"&amp;18ผลการประเมินต้นทุนหน่วยบริการแบบ Quick Method ไตรมาส 4/2563</oddHeader>
    <oddFooter>&amp;R&amp;"TH SarabunPSK,ธรรมดา"&amp;12&amp;N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12DA-A7FA-40F4-BB2B-B4BAFD93413F}">
  <sheetPr>
    <tabColor rgb="FF00B050"/>
  </sheetPr>
  <dimension ref="A1:Q35"/>
  <sheetViews>
    <sheetView showGridLines="0" tabSelected="1" zoomScale="85" zoomScaleNormal="85" workbookViewId="0">
      <selection activeCell="A2" sqref="A2:Q2"/>
    </sheetView>
  </sheetViews>
  <sheetFormatPr defaultRowHeight="14.25" x14ac:dyDescent="0.2"/>
  <cols>
    <col min="5" max="5" width="15.5" customWidth="1"/>
    <col min="6" max="6" width="19" customWidth="1"/>
    <col min="7" max="7" width="19.75" customWidth="1"/>
    <col min="8" max="8" width="10.75" customWidth="1"/>
  </cols>
  <sheetData>
    <row r="1" spans="1:17" ht="33" x14ac:dyDescent="0.75">
      <c r="A1" s="49" t="s">
        <v>276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3" x14ac:dyDescent="0.75">
      <c r="A2" s="49" t="s">
        <v>283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24" spans="6:13" ht="24" customHeight="1" x14ac:dyDescent="0.2">
      <c r="F24" s="50" t="s">
        <v>1</v>
      </c>
      <c r="G24" s="53" t="s">
        <v>277</v>
      </c>
      <c r="H24" s="60" t="s">
        <v>278</v>
      </c>
      <c r="I24" s="61"/>
      <c r="J24" s="61"/>
      <c r="K24" s="61"/>
      <c r="L24" s="61"/>
      <c r="M24" s="62"/>
    </row>
    <row r="25" spans="6:13" ht="24" x14ac:dyDescent="0.2">
      <c r="F25" s="51"/>
      <c r="G25" s="54"/>
      <c r="H25" s="56" t="s">
        <v>203</v>
      </c>
      <c r="I25" s="57"/>
      <c r="J25" s="58" t="s">
        <v>204</v>
      </c>
      <c r="K25" s="59"/>
      <c r="L25" s="63" t="s">
        <v>279</v>
      </c>
      <c r="M25" s="64"/>
    </row>
    <row r="26" spans="6:13" ht="24" x14ac:dyDescent="0.2">
      <c r="F26" s="52"/>
      <c r="G26" s="55"/>
      <c r="H26" s="32" t="s">
        <v>280</v>
      </c>
      <c r="I26" s="33" t="s">
        <v>281</v>
      </c>
      <c r="J26" s="32" t="s">
        <v>280</v>
      </c>
      <c r="K26" s="33" t="s">
        <v>281</v>
      </c>
      <c r="L26" s="32" t="s">
        <v>280</v>
      </c>
      <c r="M26" s="33" t="s">
        <v>281</v>
      </c>
    </row>
    <row r="27" spans="6:13" ht="24" x14ac:dyDescent="0.2">
      <c r="F27" s="34" t="s">
        <v>38</v>
      </c>
      <c r="G27" s="35">
        <v>4</v>
      </c>
      <c r="H27" s="35">
        <f>COUNTIF('Quick Method '!$P$3:$P$6,"1")</f>
        <v>3</v>
      </c>
      <c r="I27" s="35">
        <f>COUNTIF('Quick Method '!$P$3:$P$6,"0")</f>
        <v>1</v>
      </c>
      <c r="J27" s="35">
        <f>COUNTIF('Quick Method '!$Q$3:$Q$6,"1")</f>
        <v>3</v>
      </c>
      <c r="K27" s="35">
        <f>COUNTIF('Quick Method '!$Q$3:$Q$6,"0")</f>
        <v>1</v>
      </c>
      <c r="L27" s="35">
        <f>COUNTIF('Quick Method '!$R$3:$R$6,"ผ่าน")</f>
        <v>2</v>
      </c>
      <c r="M27" s="35">
        <f>COUNTIF('Quick Method '!$R$3:$R$6,"ไม่ผ่าน")</f>
        <v>2</v>
      </c>
    </row>
    <row r="28" spans="6:13" ht="24" x14ac:dyDescent="0.2">
      <c r="F28" s="34" t="s">
        <v>47</v>
      </c>
      <c r="G28" s="35">
        <v>8</v>
      </c>
      <c r="H28" s="35">
        <f>COUNTIF('Quick Method '!$P$7:$P$14,"1")</f>
        <v>2</v>
      </c>
      <c r="I28" s="35">
        <f>COUNTIF('Quick Method '!$P$7:$P$14,"0")</f>
        <v>6</v>
      </c>
      <c r="J28" s="35">
        <f>COUNTIF('Quick Method '!$Q$7:$Q$14,"1")</f>
        <v>4</v>
      </c>
      <c r="K28" s="35">
        <f>COUNTIF('Quick Method '!$Q$7:$Q$14,"0")</f>
        <v>4</v>
      </c>
      <c r="L28" s="35">
        <f>COUNTIF('Quick Method '!$R$7:$R$14,"ผ่าน")</f>
        <v>1</v>
      </c>
      <c r="M28" s="35">
        <f>COUNTIF('Quick Method '!$R$7:$R$14,"ไม่ผ่าน")</f>
        <v>7</v>
      </c>
    </row>
    <row r="29" spans="6:13" ht="24" x14ac:dyDescent="0.2">
      <c r="F29" s="34" t="s">
        <v>65</v>
      </c>
      <c r="G29" s="35">
        <v>8</v>
      </c>
      <c r="H29" s="35">
        <f>COUNTIF('Quick Method '!$P$15:$P$22,"1")</f>
        <v>1</v>
      </c>
      <c r="I29" s="35">
        <f>COUNTIF('Quick Method '!$P$15:$P$22,"0")</f>
        <v>7</v>
      </c>
      <c r="J29" s="35">
        <f>COUNTIF('Quick Method '!$Q$15:$Q$22,"1")</f>
        <v>7</v>
      </c>
      <c r="K29" s="35">
        <f>COUNTIF('Quick Method '!$Q$15:$Q$22,"0")</f>
        <v>1</v>
      </c>
      <c r="L29" s="35">
        <f>COUNTIF('Quick Method '!$R$15:$R$22,"ผ่าน")</f>
        <v>1</v>
      </c>
      <c r="M29" s="35">
        <f>COUNTIF('Quick Method '!$R$15:$R$22,"ไม่ผ่าน")</f>
        <v>7</v>
      </c>
    </row>
    <row r="30" spans="6:13" ht="24" x14ac:dyDescent="0.2">
      <c r="F30" s="34" t="s">
        <v>82</v>
      </c>
      <c r="G30" s="35">
        <v>16</v>
      </c>
      <c r="H30" s="35">
        <f>COUNTIF('Quick Method '!$P$23:$P$38,"1")</f>
        <v>6</v>
      </c>
      <c r="I30" s="35">
        <f>COUNTIF('Quick Method '!$P$23:$P$38,"0")</f>
        <v>10</v>
      </c>
      <c r="J30" s="35">
        <f>COUNTIF('Quick Method '!$Q$23:$Q$38,"1")</f>
        <v>15</v>
      </c>
      <c r="K30" s="35">
        <f>COUNTIF('Quick Method '!$Q$23:$Q$38,"0")</f>
        <v>1</v>
      </c>
      <c r="L30" s="35">
        <f>COUNTIF('Quick Method '!$R$23:$R$38,"ผ่าน")</f>
        <v>6</v>
      </c>
      <c r="M30" s="35">
        <f>COUNTIF('Quick Method '!$R$23:$R$38,"ไม่ผ่าน")</f>
        <v>10</v>
      </c>
    </row>
    <row r="31" spans="6:13" ht="24" x14ac:dyDescent="0.2">
      <c r="F31" s="34" t="s">
        <v>115</v>
      </c>
      <c r="G31" s="35">
        <v>11</v>
      </c>
      <c r="H31" s="35">
        <f>COUNTIF('Quick Method '!$P$39:$P$49,"1")</f>
        <v>5</v>
      </c>
      <c r="I31" s="35">
        <f>COUNTIF('Quick Method '!$P$39:$P$49,"0")</f>
        <v>6</v>
      </c>
      <c r="J31" s="35">
        <f>COUNTIF('Quick Method '!$Q$39:$Q$49,"1")</f>
        <v>11</v>
      </c>
      <c r="K31" s="35">
        <f>COUNTIF('Quick Method '!$Q$39:$Q$49,"0")</f>
        <v>0</v>
      </c>
      <c r="L31" s="35">
        <f>COUNTIF('Quick Method '!$R$39:$R$49,"ผ่าน")</f>
        <v>5</v>
      </c>
      <c r="M31" s="35">
        <f>COUNTIF('Quick Method '!$R$39:$R$49,"ไม่ผ่าน")</f>
        <v>6</v>
      </c>
    </row>
    <row r="32" spans="6:13" ht="24" x14ac:dyDescent="0.2">
      <c r="F32" s="34" t="s">
        <v>138</v>
      </c>
      <c r="G32" s="35">
        <v>12</v>
      </c>
      <c r="H32" s="35">
        <f>COUNTIF('Quick Method '!$P$50:$P$61,"1")</f>
        <v>4</v>
      </c>
      <c r="I32" s="35">
        <f>COUNTIF('Quick Method '!$P$50:$P$61,"0")</f>
        <v>8</v>
      </c>
      <c r="J32" s="35">
        <f>COUNTIF('Quick Method '!$Q$50:$Q$61,"1")</f>
        <v>9</v>
      </c>
      <c r="K32" s="35">
        <f>COUNTIF('Quick Method '!$Q$50:$Q$61,"0")</f>
        <v>3</v>
      </c>
      <c r="L32" s="35">
        <f>COUNTIF('Quick Method '!$R$50:$R$61,"ผ่าน")</f>
        <v>4</v>
      </c>
      <c r="M32" s="35">
        <f>COUNTIF('Quick Method '!$R$50:$R$61,"ไม่ผ่าน")</f>
        <v>8</v>
      </c>
    </row>
    <row r="33" spans="6:13" ht="24" x14ac:dyDescent="0.2">
      <c r="F33" s="34" t="s">
        <v>163</v>
      </c>
      <c r="G33" s="35">
        <v>6</v>
      </c>
      <c r="H33" s="35">
        <f>COUNTIF('Quick Method '!$P$62:$P$67,"1")</f>
        <v>2</v>
      </c>
      <c r="I33" s="35">
        <f>COUNTIF('Quick Method '!$P$62:$P$67,"0")</f>
        <v>4</v>
      </c>
      <c r="J33" s="35">
        <f>COUNTIF('Quick Method '!$Q$62:$Q$67,"1")</f>
        <v>4</v>
      </c>
      <c r="K33" s="35">
        <f>COUNTIF('Quick Method '!$Q$62:$Q$67,"0")</f>
        <v>2</v>
      </c>
      <c r="L33" s="35">
        <f>COUNTIF('Quick Method '!$R$62:$R$67,"ผ่าน")</f>
        <v>2</v>
      </c>
      <c r="M33" s="35">
        <f>COUNTIF('Quick Method '!$R$62:$R$67,"ไม่ผ่าน")</f>
        <v>4</v>
      </c>
    </row>
    <row r="34" spans="6:13" ht="24" x14ac:dyDescent="0.2">
      <c r="F34" s="34" t="s">
        <v>177</v>
      </c>
      <c r="G34" s="35">
        <v>7</v>
      </c>
      <c r="H34" s="35">
        <f>COUNTIF('Quick Method '!$P$68:$P$74,"1")</f>
        <v>2</v>
      </c>
      <c r="I34" s="35">
        <f>COUNTIF('Quick Method '!$P$68:$P$74,"0")</f>
        <v>5</v>
      </c>
      <c r="J34" s="35">
        <f>COUNTIF('Quick Method '!$Q$68:$Q$74,"1")</f>
        <v>7</v>
      </c>
      <c r="K34" s="35">
        <f>COUNTIF('Quick Method '!$Q$68:$Q$74,"0")</f>
        <v>0</v>
      </c>
      <c r="L34" s="35">
        <f>COUNTIF('Quick Method '!$R$68:$R$74,"ผ่าน")</f>
        <v>2</v>
      </c>
      <c r="M34" s="35">
        <f>COUNTIF('Quick Method '!$R$68:$R$74,"ไม่ผ่าน")</f>
        <v>5</v>
      </c>
    </row>
    <row r="35" spans="6:13" ht="24" x14ac:dyDescent="0.2">
      <c r="F35" s="36" t="s">
        <v>282</v>
      </c>
      <c r="G35" s="36">
        <f t="shared" ref="G35:M35" si="0">SUM(G27:G34)</f>
        <v>72</v>
      </c>
      <c r="H35" s="36">
        <f>SUM(H27:H34)</f>
        <v>25</v>
      </c>
      <c r="I35" s="36">
        <f t="shared" si="0"/>
        <v>47</v>
      </c>
      <c r="J35" s="36">
        <f t="shared" si="0"/>
        <v>60</v>
      </c>
      <c r="K35" s="36">
        <f t="shared" si="0"/>
        <v>12</v>
      </c>
      <c r="L35" s="36">
        <f t="shared" si="0"/>
        <v>23</v>
      </c>
      <c r="M35" s="36">
        <f t="shared" si="0"/>
        <v>49</v>
      </c>
    </row>
  </sheetData>
  <mergeCells count="8">
    <mergeCell ref="A1:Q1"/>
    <mergeCell ref="A2:Q2"/>
    <mergeCell ref="F24:F26"/>
    <mergeCell ref="G24:G26"/>
    <mergeCell ref="H25:I25"/>
    <mergeCell ref="J25:K25"/>
    <mergeCell ref="H24:M24"/>
    <mergeCell ref="L25:M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Quick Method </vt:lpstr>
      <vt:lpstr>สรุปภาพรวม</vt:lpstr>
      <vt:lpstr>'Quick Method '!Print_Area</vt:lpstr>
      <vt:lpstr>'Quick Method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2022-12-20T03:59:35Z</dcterms:created>
  <dcterms:modified xsi:type="dcterms:W3CDTF">2023-01-23T07:14:32Z</dcterms:modified>
</cp:coreProperties>
</file>