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86" i="1"/>
  <c r="M86"/>
  <c r="N86"/>
  <c r="O86"/>
  <c r="L85"/>
  <c r="M85"/>
  <c r="N85"/>
  <c r="O85"/>
  <c r="L80"/>
  <c r="M80"/>
  <c r="N80"/>
  <c r="O80"/>
  <c r="L67"/>
  <c r="M67"/>
  <c r="N67"/>
  <c r="O67"/>
  <c r="L60"/>
  <c r="M60"/>
  <c r="N60"/>
  <c r="O60"/>
  <c r="L48"/>
  <c r="M48"/>
  <c r="N48"/>
  <c r="O48"/>
  <c r="L40"/>
  <c r="M40"/>
  <c r="N40"/>
  <c r="O40"/>
  <c r="L23"/>
  <c r="M23"/>
  <c r="N23"/>
  <c r="O23"/>
  <c r="L13"/>
  <c r="M13"/>
  <c r="N13"/>
  <c r="O13"/>
  <c r="O7"/>
  <c r="O8"/>
  <c r="O9"/>
  <c r="O10"/>
  <c r="O11"/>
  <c r="O12"/>
  <c r="O14"/>
  <c r="O15"/>
  <c r="O16"/>
  <c r="O17"/>
  <c r="O18"/>
  <c r="O19"/>
  <c r="O20"/>
  <c r="O21"/>
  <c r="O22"/>
  <c r="O24"/>
  <c r="O25"/>
  <c r="O26"/>
  <c r="O27"/>
  <c r="O28"/>
  <c r="O29"/>
  <c r="O30"/>
  <c r="O31"/>
  <c r="O32"/>
  <c r="O33"/>
  <c r="O34"/>
  <c r="O35"/>
  <c r="O36"/>
  <c r="O37"/>
  <c r="O38"/>
  <c r="O39"/>
  <c r="O41"/>
  <c r="O42"/>
  <c r="O43"/>
  <c r="O44"/>
  <c r="O45"/>
  <c r="O46"/>
  <c r="O47"/>
  <c r="O49"/>
  <c r="O50"/>
  <c r="O51"/>
  <c r="O52"/>
  <c r="O53"/>
  <c r="O54"/>
  <c r="O55"/>
  <c r="O56"/>
  <c r="O57"/>
  <c r="O58"/>
  <c r="O59"/>
  <c r="O61"/>
  <c r="O62"/>
  <c r="O63"/>
  <c r="O64"/>
  <c r="O65"/>
  <c r="O66"/>
  <c r="O68"/>
  <c r="O69"/>
  <c r="O70"/>
  <c r="O71"/>
  <c r="O72"/>
  <c r="O73"/>
  <c r="O74"/>
  <c r="O75"/>
  <c r="O76"/>
  <c r="O77"/>
  <c r="O78"/>
  <c r="O79"/>
  <c r="O81"/>
  <c r="O82"/>
  <c r="O83"/>
  <c r="O84"/>
  <c r="O6"/>
  <c r="H86" l="1"/>
  <c r="I86"/>
  <c r="J86"/>
  <c r="G86"/>
  <c r="H85"/>
  <c r="I85"/>
  <c r="J85"/>
  <c r="K85"/>
  <c r="G85"/>
  <c r="H80"/>
  <c r="I80"/>
  <c r="J80"/>
  <c r="K80"/>
  <c r="G80"/>
  <c r="H67"/>
  <c r="I67"/>
  <c r="J67"/>
  <c r="K67"/>
  <c r="G67"/>
  <c r="H60"/>
  <c r="I60"/>
  <c r="J60"/>
  <c r="K60"/>
  <c r="G60"/>
  <c r="H48"/>
  <c r="I48"/>
  <c r="J48"/>
  <c r="K48"/>
  <c r="G48"/>
  <c r="H40"/>
  <c r="I40"/>
  <c r="J40"/>
  <c r="K40"/>
  <c r="G40"/>
  <c r="H23"/>
  <c r="I23"/>
  <c r="J23"/>
  <c r="K23"/>
  <c r="G23"/>
  <c r="J13"/>
  <c r="K13"/>
  <c r="J7"/>
  <c r="J8"/>
  <c r="J9"/>
  <c r="J10"/>
  <c r="J11"/>
  <c r="J12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4"/>
  <c r="J35"/>
  <c r="J36"/>
  <c r="J37"/>
  <c r="J38"/>
  <c r="J39"/>
  <c r="J41"/>
  <c r="J42"/>
  <c r="J43"/>
  <c r="J44"/>
  <c r="J45"/>
  <c r="J46"/>
  <c r="J47"/>
  <c r="J49"/>
  <c r="J50"/>
  <c r="J51"/>
  <c r="J52"/>
  <c r="J53"/>
  <c r="J54"/>
  <c r="J55"/>
  <c r="J56"/>
  <c r="J57"/>
  <c r="J58"/>
  <c r="J59"/>
  <c r="J61"/>
  <c r="J62"/>
  <c r="J63"/>
  <c r="J64"/>
  <c r="J65"/>
  <c r="J66"/>
  <c r="J68"/>
  <c r="J69"/>
  <c r="J70"/>
  <c r="J71"/>
  <c r="J72"/>
  <c r="J73"/>
  <c r="J74"/>
  <c r="J75"/>
  <c r="J76"/>
  <c r="J77"/>
  <c r="J78"/>
  <c r="J79"/>
  <c r="J81"/>
  <c r="J82"/>
  <c r="J83"/>
  <c r="J84"/>
  <c r="J6"/>
  <c r="H13"/>
  <c r="I13"/>
  <c r="G13"/>
  <c r="K86" l="1"/>
</calcChain>
</file>

<file path=xl/sharedStrings.xml><?xml version="1.0" encoding="utf-8"?>
<sst xmlns="http://schemas.openxmlformats.org/spreadsheetml/2006/main" count="395" uniqueCount="191">
  <si>
    <t>ลำดับ</t>
  </si>
  <si>
    <t>เขต</t>
  </si>
  <si>
    <t>Provincecode</t>
  </si>
  <si>
    <t>จังหวัด</t>
  </si>
  <si>
    <t>Hmain</t>
  </si>
  <si>
    <t>Hname</t>
  </si>
  <si>
    <t>04</t>
  </si>
  <si>
    <t>1200</t>
  </si>
  <si>
    <t>นนทบุรี</t>
  </si>
  <si>
    <t>10686</t>
  </si>
  <si>
    <t>รพ.พระนั่งเกล้า</t>
  </si>
  <si>
    <t>10756</t>
  </si>
  <si>
    <t>รพ.บางกรวย</t>
  </si>
  <si>
    <t>10757</t>
  </si>
  <si>
    <t>รพ.บางใหญ่</t>
  </si>
  <si>
    <t>10758</t>
  </si>
  <si>
    <t>รพ.บางบัวทอง</t>
  </si>
  <si>
    <t>10759</t>
  </si>
  <si>
    <t>รพ.ไทรน้อย</t>
  </si>
  <si>
    <t>10760</t>
  </si>
  <si>
    <t>รพ.ปากเกร็ด</t>
  </si>
  <si>
    <t>28875</t>
  </si>
  <si>
    <t>รพ.บางบัวทอง 2</t>
  </si>
  <si>
    <t>นนทบุรี Total</t>
  </si>
  <si>
    <t>1300</t>
  </si>
  <si>
    <t>ปทุมธานี</t>
  </si>
  <si>
    <t>01130</t>
  </si>
  <si>
    <t>รพ.สต.เฉลิมพระเกียรติฯ(ลาดสวาย) หมู่ที่ 06 ตำบลลาดสวาย</t>
  </si>
  <si>
    <t>10687</t>
  </si>
  <si>
    <t>รพ.ปทุมธานี</t>
  </si>
  <si>
    <t>10761</t>
  </si>
  <si>
    <t>รพ.คลองหลวง</t>
  </si>
  <si>
    <t>10762</t>
  </si>
  <si>
    <t>รพ.ธัญบุรี</t>
  </si>
  <si>
    <t>10763</t>
  </si>
  <si>
    <t>รพ.ประชาธิปัตย์</t>
  </si>
  <si>
    <t>10764</t>
  </si>
  <si>
    <t>รพ.หนองเสือ</t>
  </si>
  <si>
    <t>10765</t>
  </si>
  <si>
    <t>รพ.ลาดหลุมแก้ว</t>
  </si>
  <si>
    <t>10766</t>
  </si>
  <si>
    <t>รพ.ลำลูกกา</t>
  </si>
  <si>
    <t>10767</t>
  </si>
  <si>
    <t>รพ.สามโคก</t>
  </si>
  <si>
    <t>ปทุมธานี Total</t>
  </si>
  <si>
    <t>1400</t>
  </si>
  <si>
    <t>พระนครศรีอยุธยา</t>
  </si>
  <si>
    <t>10660</t>
  </si>
  <si>
    <t>รพ.พระนครศรีอยุธยา</t>
  </si>
  <si>
    <t>10688</t>
  </si>
  <si>
    <t>รพ.เสนา</t>
  </si>
  <si>
    <t>10768</t>
  </si>
  <si>
    <t>รพ.ท่าเรือ</t>
  </si>
  <si>
    <t>10769</t>
  </si>
  <si>
    <t>รพ.สมเด็จพระสังฆราช(นครหลวง)</t>
  </si>
  <si>
    <t>10770</t>
  </si>
  <si>
    <t>รพ.บางไทร</t>
  </si>
  <si>
    <t>10771</t>
  </si>
  <si>
    <t>รพ.บางบาล</t>
  </si>
  <si>
    <t>10772</t>
  </si>
  <si>
    <t>รพ.บางปะอิน</t>
  </si>
  <si>
    <t>10773</t>
  </si>
  <si>
    <t>รพ.บางปะหัน</t>
  </si>
  <si>
    <t>10774</t>
  </si>
  <si>
    <t>รพ.ผักไห่</t>
  </si>
  <si>
    <t>10775</t>
  </si>
  <si>
    <t>รพ.ภาชี</t>
  </si>
  <si>
    <t>10776</t>
  </si>
  <si>
    <t>รพ.ลาดบัวหลวง</t>
  </si>
  <si>
    <t>10777</t>
  </si>
  <si>
    <t>รพ.วังน้อย</t>
  </si>
  <si>
    <t>10778</t>
  </si>
  <si>
    <t>รพ.บางซ้าย</t>
  </si>
  <si>
    <t>10779</t>
  </si>
  <si>
    <t>รพ.อุทัย</t>
  </si>
  <si>
    <t>10780</t>
  </si>
  <si>
    <t>รพ.มหาราช</t>
  </si>
  <si>
    <t>10781</t>
  </si>
  <si>
    <t>รพ.บ้านแพรก</t>
  </si>
  <si>
    <t>พระนครศรีอยุธยา Total</t>
  </si>
  <si>
    <t>1500</t>
  </si>
  <si>
    <t>อ่างทอง</t>
  </si>
  <si>
    <t>10689</t>
  </si>
  <si>
    <t>รพ.อ่างทอง</t>
  </si>
  <si>
    <t>10782</t>
  </si>
  <si>
    <t>รพ.ไชโย</t>
  </si>
  <si>
    <t>10784</t>
  </si>
  <si>
    <t>รพ.ป่าโมก</t>
  </si>
  <si>
    <t>10785</t>
  </si>
  <si>
    <t>รพ.โพธิ์ทอง</t>
  </si>
  <si>
    <t>10786</t>
  </si>
  <si>
    <t>รพ.แสวงหา</t>
  </si>
  <si>
    <t>10787</t>
  </si>
  <si>
    <t>รพ.วิเศษชัยชาญ</t>
  </si>
  <si>
    <t>10788</t>
  </si>
  <si>
    <t>รพ.สามโก้</t>
  </si>
  <si>
    <t>อ่างทอง Total</t>
  </si>
  <si>
    <t>1600</t>
  </si>
  <si>
    <t>ลพบุรี</t>
  </si>
  <si>
    <t>10690</t>
  </si>
  <si>
    <t>รพ.พระนารายณ์มหาราช</t>
  </si>
  <si>
    <t>10691</t>
  </si>
  <si>
    <t>รพ.บ้านหมี่</t>
  </si>
  <si>
    <t>10789</t>
  </si>
  <si>
    <t>รพ.พัฒนานิคม</t>
  </si>
  <si>
    <t>10790</t>
  </si>
  <si>
    <t>รพ.โคกสำโรง</t>
  </si>
  <si>
    <t>10791</t>
  </si>
  <si>
    <t>รพ.ชัยบาดาล</t>
  </si>
  <si>
    <t>10792</t>
  </si>
  <si>
    <t>รพ.ท่าวุ้ง</t>
  </si>
  <si>
    <t>10793</t>
  </si>
  <si>
    <t>รพ.ท่าหลวง</t>
  </si>
  <si>
    <t>10794</t>
  </si>
  <si>
    <t>รพ.สระโบสถ์</t>
  </si>
  <si>
    <t>10795</t>
  </si>
  <si>
    <t>รพ.โคกเจริญ</t>
  </si>
  <si>
    <t>10796</t>
  </si>
  <si>
    <t>รพ.ลำสนธิ</t>
  </si>
  <si>
    <t>10797</t>
  </si>
  <si>
    <t>รพ.หนองม่วง</t>
  </si>
  <si>
    <t>ลพบุรี Total</t>
  </si>
  <si>
    <t>1700</t>
  </si>
  <si>
    <t>สิงห์บุรี</t>
  </si>
  <si>
    <t>10692</t>
  </si>
  <si>
    <t>รพ.สิงห์บุรี</t>
  </si>
  <si>
    <t>10693</t>
  </si>
  <si>
    <t>รพ.อินทร์บุรี</t>
  </si>
  <si>
    <t>10798</t>
  </si>
  <si>
    <t>รพ.บางระจัน</t>
  </si>
  <si>
    <t>10799</t>
  </si>
  <si>
    <t>รพ.ค่ายบางระจัน</t>
  </si>
  <si>
    <t>10800</t>
  </si>
  <si>
    <t>รพ.พรหมบุรี</t>
  </si>
  <si>
    <t>10801</t>
  </si>
  <si>
    <t>รพ.ท่าช้าง</t>
  </si>
  <si>
    <t>สิงห์บุรี Total</t>
  </si>
  <si>
    <t>1900</t>
  </si>
  <si>
    <t>สระบุรี</t>
  </si>
  <si>
    <t>10661</t>
  </si>
  <si>
    <t>รพ.สระบุรี</t>
  </si>
  <si>
    <t>10695</t>
  </si>
  <si>
    <t>รพ.พระพุทธบาท</t>
  </si>
  <si>
    <t>10807</t>
  </si>
  <si>
    <t>รพ.แก่งคอย</t>
  </si>
  <si>
    <t>10808</t>
  </si>
  <si>
    <t>รพ.หนองแค</t>
  </si>
  <si>
    <t>10809</t>
  </si>
  <si>
    <t>รพ.วิหารแดง</t>
  </si>
  <si>
    <t>10810</t>
  </si>
  <si>
    <t>รพ.หนองแซง</t>
  </si>
  <si>
    <t>10811</t>
  </si>
  <si>
    <t>รพ.บ้านหมอ</t>
  </si>
  <si>
    <t>10812</t>
  </si>
  <si>
    <t>รพ.ดอนพุด</t>
  </si>
  <si>
    <t>10813</t>
  </si>
  <si>
    <t>รพ.หนองโดน</t>
  </si>
  <si>
    <t>10814</t>
  </si>
  <si>
    <t>รพ.เสาไห้</t>
  </si>
  <si>
    <t>10815</t>
  </si>
  <si>
    <t>รพ.มวกเหล็ก</t>
  </si>
  <si>
    <t>10816</t>
  </si>
  <si>
    <t>รพ.วังม่วง</t>
  </si>
  <si>
    <t>สระบุรี Total</t>
  </si>
  <si>
    <t>2600</t>
  </si>
  <si>
    <t>นครนายก</t>
  </si>
  <si>
    <t>10698</t>
  </si>
  <si>
    <t>รพ.นครนายก</t>
  </si>
  <si>
    <t>10863</t>
  </si>
  <si>
    <t>รพ.ปากพลี</t>
  </si>
  <si>
    <t>10864</t>
  </si>
  <si>
    <t>รพ.บ้านนา</t>
  </si>
  <si>
    <t>10865</t>
  </si>
  <si>
    <t>รพ.องครักษ์</t>
  </si>
  <si>
    <t>นครนายก Total</t>
  </si>
  <si>
    <t>Grand Total</t>
  </si>
  <si>
    <t>OP หลังหักเงินเดือน</t>
  </si>
  <si>
    <t>IP หลังหักเงินเดือน</t>
  </si>
  <si>
    <t>PP หลังหักเงินเดือน</t>
  </si>
  <si>
    <t>รวมรายรับ OP/IP/PP หลังหักเงินเดือน</t>
  </si>
  <si>
    <t>[ปี 2559] ประมาณการรายรับหลังหักเงินเดือน</t>
  </si>
  <si>
    <t>[ 1 ]</t>
  </si>
  <si>
    <t>[ 2 ]</t>
  </si>
  <si>
    <t>[ 3 ]</t>
  </si>
  <si>
    <t>[ 4 ]=[1]+[2]+[3]</t>
  </si>
  <si>
    <t>[ปี 2560] ประมาณการรายรับหลังหักเงินเดือน</t>
  </si>
  <si>
    <t>[ 5 ]</t>
  </si>
  <si>
    <t>[ 6 ]</t>
  </si>
  <si>
    <t>[ 7 ]</t>
  </si>
  <si>
    <t>ตารางเทียบเทียบการจัดสรรงบ UC ปี 2559 - 2560</t>
  </si>
  <si>
    <t>ส่วนต่างรายรับรวมปี 60 - 59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</si>
</sst>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[$-D00041E]0.#"/>
    <numFmt numFmtId="188" formatCode="_(* #,##0.00_);_(* \(#,##0.00\);_(* &quot;-&quot;??_);_(@_)"/>
    <numFmt numFmtId="189" formatCode="0.000"/>
    <numFmt numFmtId="190" formatCode="#,##0.00_ ;[Red]\-#,##0.00\ "/>
  </numFmts>
  <fonts count="53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color theme="1"/>
      <name val="Tahoma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20"/>
      <name val="Calibri"/>
      <family val="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22"/>
    </font>
    <font>
      <sz val="10"/>
      <name val="Arial"/>
      <family val="2"/>
    </font>
    <font>
      <sz val="10"/>
      <name val="MS Sans Serif"/>
      <family val="2"/>
      <charset val="222"/>
    </font>
    <font>
      <sz val="10"/>
      <color indexed="8"/>
      <name val="Tahoma"/>
      <family val="2"/>
    </font>
    <font>
      <b/>
      <sz val="10"/>
      <color indexed="64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</font>
    <font>
      <sz val="11"/>
      <color indexed="60"/>
      <name val="Calibri"/>
      <family val="2"/>
      <charset val="222"/>
    </font>
    <font>
      <sz val="10"/>
      <color indexed="64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charset val="22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22"/>
    </font>
    <font>
      <sz val="10"/>
      <color theme="1"/>
      <name val="Tahoma"/>
      <family val="2"/>
      <charset val="22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22"/>
    </font>
    <font>
      <sz val="11"/>
      <color indexed="10"/>
      <name val="Calibri"/>
      <family val="2"/>
    </font>
    <font>
      <sz val="11"/>
      <color indexed="10"/>
      <name val="Calibri"/>
      <family val="2"/>
      <charset val="222"/>
    </font>
    <font>
      <sz val="11"/>
      <color theme="1"/>
      <name val="Tahoma"/>
      <family val="2"/>
      <charset val="222"/>
    </font>
    <font>
      <sz val="12"/>
      <name val="Times New Roman"/>
      <family val="1"/>
    </font>
    <font>
      <sz val="10"/>
      <color theme="1"/>
      <name val="Tahoma"/>
      <family val="2"/>
      <scheme val="minor"/>
    </font>
    <font>
      <sz val="14"/>
      <color indexed="8"/>
      <name val="Angsana New"/>
      <family val="1"/>
    </font>
    <font>
      <b/>
      <sz val="10"/>
      <color theme="1"/>
      <name val="Tahoma"/>
      <family val="2"/>
    </font>
    <font>
      <sz val="10"/>
      <color theme="1"/>
      <name val="Tahoma"/>
      <family val="2"/>
      <charset val="22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22">
    <xf numFmtId="0" fontId="0" fillId="0" borderId="0"/>
    <xf numFmtId="0" fontId="2" fillId="0" borderId="0"/>
    <xf numFmtId="0" fontId="2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187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187" fontId="5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187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187" fontId="5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187" fontId="5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187" fontId="5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187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87" fontId="5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187" fontId="5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187" fontId="5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187" fontId="5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187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187" fontId="7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187" fontId="7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187" fontId="7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187" fontId="7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187" fontId="7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187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187" fontId="7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187" fontId="7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187" fontId="7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187" fontId="7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187" fontId="7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187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187" fontId="9" fillId="3" borderId="0" applyNumberFormat="0" applyBorder="0" applyAlignment="0" applyProtection="0"/>
    <xf numFmtId="0" fontId="10" fillId="20" borderId="3" applyNumberFormat="0" applyAlignment="0" applyProtection="0"/>
    <xf numFmtId="0" fontId="10" fillId="20" borderId="3" applyNumberFormat="0" applyAlignment="0" applyProtection="0"/>
    <xf numFmtId="187" fontId="11" fillId="20" borderId="3" applyNumberFormat="0" applyAlignment="0" applyProtection="0"/>
    <xf numFmtId="0" fontId="12" fillId="21" borderId="4" applyNumberFormat="0" applyAlignment="0" applyProtection="0"/>
    <xf numFmtId="0" fontId="12" fillId="21" borderId="4" applyNumberFormat="0" applyAlignment="0" applyProtection="0"/>
    <xf numFmtId="187" fontId="13" fillId="21" borderId="4" applyNumberFormat="0" applyAlignment="0" applyProtection="0"/>
    <xf numFmtId="43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8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87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187" fontId="21" fillId="4" borderId="0" applyNumberFormat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187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187" fontId="25" fillId="0" borderId="6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187" fontId="27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87" fontId="27" fillId="0" borderId="0" applyNumberFormat="0" applyFill="0" applyBorder="0" applyAlignment="0" applyProtection="0"/>
    <xf numFmtId="0" fontId="28" fillId="7" borderId="3" applyNumberFormat="0" applyAlignment="0" applyProtection="0"/>
    <xf numFmtId="0" fontId="28" fillId="7" borderId="3" applyNumberFormat="0" applyAlignment="0" applyProtection="0"/>
    <xf numFmtId="187" fontId="29" fillId="7" borderId="3" applyNumberFormat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187" fontId="31" fillId="0" borderId="8" applyNumberFormat="0" applyFill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187" fontId="33" fillId="22" borderId="0" applyNumberFormat="0" applyBorder="0" applyAlignment="0" applyProtection="0"/>
    <xf numFmtId="0" fontId="34" fillId="0" borderId="0"/>
    <xf numFmtId="0" fontId="34" fillId="0" borderId="0"/>
    <xf numFmtId="187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1" fillId="0" borderId="0"/>
    <xf numFmtId="0" fontId="2" fillId="0" borderId="0"/>
    <xf numFmtId="0" fontId="35" fillId="0" borderId="0"/>
    <xf numFmtId="187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4" fillId="0" borderId="0" applyFill="0" applyProtection="0"/>
    <xf numFmtId="187" fontId="37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14" fillId="23" borderId="9" applyNumberFormat="0" applyFont="0" applyAlignment="0" applyProtection="0"/>
    <xf numFmtId="0" fontId="14" fillId="23" borderId="9" applyNumberFormat="0" applyFont="0" applyAlignment="0" applyProtection="0"/>
    <xf numFmtId="187" fontId="4" fillId="23" borderId="9" applyNumberFormat="0" applyFont="0" applyAlignment="0" applyProtection="0"/>
    <xf numFmtId="0" fontId="38" fillId="20" borderId="10" applyNumberFormat="0" applyAlignment="0" applyProtection="0"/>
    <xf numFmtId="0" fontId="38" fillId="20" borderId="10" applyNumberFormat="0" applyAlignment="0" applyProtection="0"/>
    <xf numFmtId="187" fontId="39" fillId="20" borderId="10" applyNumberFormat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87" fontId="42" fillId="0" borderId="0" applyNumberFormat="0" applyFill="0" applyBorder="0" applyAlignment="0" applyProtection="0"/>
    <xf numFmtId="0" fontId="43" fillId="0" borderId="11" applyNumberFormat="0" applyFill="0" applyAlignment="0" applyProtection="0"/>
    <xf numFmtId="0" fontId="43" fillId="0" borderId="11" applyNumberFormat="0" applyFill="0" applyAlignment="0" applyProtection="0"/>
    <xf numFmtId="187" fontId="44" fillId="0" borderId="11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87" fontId="4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47" fillId="0" borderId="0"/>
    <xf numFmtId="0" fontId="2" fillId="0" borderId="0"/>
    <xf numFmtId="0" fontId="2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8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49" fillId="0" borderId="12" xfId="1" applyFont="1" applyFill="1" applyBorder="1"/>
    <xf numFmtId="0" fontId="3" fillId="24" borderId="1" xfId="1" applyFont="1" applyFill="1" applyBorder="1" applyAlignment="1" applyProtection="1">
      <alignment horizontal="center" vertical="center" wrapText="1"/>
    </xf>
    <xf numFmtId="0" fontId="3" fillId="24" borderId="14" xfId="1" applyFont="1" applyFill="1" applyBorder="1" applyAlignment="1" applyProtection="1">
      <alignment horizontal="center" vertical="center" wrapText="1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Protection="1"/>
    <xf numFmtId="0" fontId="2" fillId="0" borderId="12" xfId="1" applyFont="1" applyBorder="1" applyAlignment="1" applyProtection="1">
      <alignment horizontal="center"/>
    </xf>
    <xf numFmtId="0" fontId="2" fillId="0" borderId="12" xfId="1" applyFont="1" applyBorder="1" applyProtection="1"/>
    <xf numFmtId="0" fontId="3" fillId="24" borderId="12" xfId="1" applyFont="1" applyFill="1" applyBorder="1" applyAlignment="1" applyProtection="1">
      <alignment horizontal="center" vertical="center" wrapText="1"/>
    </xf>
    <xf numFmtId="0" fontId="2" fillId="25" borderId="12" xfId="1" applyFont="1" applyFill="1" applyBorder="1" applyAlignment="1">
      <alignment horizontal="center"/>
    </xf>
    <xf numFmtId="0" fontId="2" fillId="25" borderId="2" xfId="1" applyFont="1" applyFill="1" applyBorder="1"/>
    <xf numFmtId="0" fontId="2" fillId="25" borderId="12" xfId="1" applyFont="1" applyFill="1" applyBorder="1"/>
    <xf numFmtId="0" fontId="2" fillId="25" borderId="13" xfId="1" applyFont="1" applyFill="1" applyBorder="1"/>
    <xf numFmtId="0" fontId="49" fillId="0" borderId="12" xfId="1" applyFont="1" applyFill="1" applyBorder="1" applyAlignment="1">
      <alignment vertical="top" wrapText="1"/>
    </xf>
    <xf numFmtId="190" fontId="52" fillId="0" borderId="2" xfId="0" applyNumberFormat="1" applyFont="1" applyBorder="1"/>
    <xf numFmtId="190" fontId="52" fillId="0" borderId="2" xfId="0" applyNumberFormat="1" applyFont="1" applyBorder="1" applyAlignment="1">
      <alignment horizontal="center"/>
    </xf>
    <xf numFmtId="190" fontId="52" fillId="0" borderId="2" xfId="0" applyNumberFormat="1" applyFont="1" applyBorder="1" applyAlignment="1">
      <alignment horizontal="center"/>
    </xf>
    <xf numFmtId="190" fontId="52" fillId="0" borderId="2" xfId="0" applyNumberFormat="1" applyFont="1" applyBorder="1" applyAlignment="1">
      <alignment horizontal="center" vertical="top" wrapText="1"/>
    </xf>
    <xf numFmtId="43" fontId="52" fillId="0" borderId="2" xfId="0" applyNumberFormat="1" applyFont="1" applyBorder="1"/>
    <xf numFmtId="190" fontId="5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90" fontId="52" fillId="0" borderId="2" xfId="0" applyNumberFormat="1" applyFont="1" applyFill="1" applyBorder="1" applyAlignment="1">
      <alignment horizontal="center"/>
    </xf>
    <xf numFmtId="0" fontId="52" fillId="0" borderId="2" xfId="0" applyFont="1" applyBorder="1" applyAlignment="1">
      <alignment horizontal="center" vertical="top" wrapText="1"/>
    </xf>
    <xf numFmtId="0" fontId="52" fillId="0" borderId="2" xfId="0" applyFont="1" applyBorder="1"/>
    <xf numFmtId="0" fontId="52" fillId="0" borderId="0" xfId="0" applyFont="1"/>
    <xf numFmtId="190" fontId="52" fillId="0" borderId="2" xfId="0" applyNumberFormat="1" applyFont="1" applyFill="1" applyBorder="1" applyAlignment="1">
      <alignment horizontal="center" vertical="top" wrapText="1"/>
    </xf>
    <xf numFmtId="0" fontId="2" fillId="26" borderId="2" xfId="1" applyFont="1" applyFill="1" applyBorder="1" applyAlignment="1" applyProtection="1">
      <alignment horizontal="center"/>
    </xf>
    <xf numFmtId="0" fontId="2" fillId="26" borderId="2" xfId="1" applyFont="1" applyFill="1" applyBorder="1" applyProtection="1"/>
    <xf numFmtId="0" fontId="51" fillId="26" borderId="2" xfId="1" applyFont="1" applyFill="1" applyBorder="1" applyProtection="1"/>
    <xf numFmtId="190" fontId="52" fillId="26" borderId="2" xfId="0" applyNumberFormat="1" applyFont="1" applyFill="1" applyBorder="1"/>
    <xf numFmtId="0" fontId="52" fillId="26" borderId="0" xfId="0" applyFont="1" applyFill="1"/>
    <xf numFmtId="0" fontId="0" fillId="26" borderId="0" xfId="0" applyFill="1"/>
    <xf numFmtId="0" fontId="2" fillId="26" borderId="13" xfId="1" applyFont="1" applyFill="1" applyBorder="1" applyProtection="1"/>
  </cellXfs>
  <cellStyles count="322">
    <cellStyle name="20% - Accent1 2" xfId="3"/>
    <cellStyle name="20% - Accent1 3" xfId="4"/>
    <cellStyle name="20% - Accent1 4" xfId="5"/>
    <cellStyle name="20% - Accent2 2" xfId="6"/>
    <cellStyle name="20% - Accent2 3" xfId="7"/>
    <cellStyle name="20% - Accent2 4" xfId="8"/>
    <cellStyle name="20% - Accent3 2" xfId="9"/>
    <cellStyle name="20% - Accent3 3" xfId="10"/>
    <cellStyle name="20% - Accent3 4" xfId="11"/>
    <cellStyle name="20% - Accent4 2" xfId="12"/>
    <cellStyle name="20% - Accent4 3" xfId="13"/>
    <cellStyle name="20% - Accent4 4" xfId="14"/>
    <cellStyle name="20% - Accent5 2" xfId="15"/>
    <cellStyle name="20% - Accent5 3" xfId="16"/>
    <cellStyle name="20% - Accent5 4" xfId="17"/>
    <cellStyle name="20% - Accent6 2" xfId="18"/>
    <cellStyle name="20% - Accent6 3" xfId="19"/>
    <cellStyle name="20% - Accent6 4" xfId="20"/>
    <cellStyle name="40% - Accent1 2" xfId="21"/>
    <cellStyle name="40% - Accent1 3" xfId="22"/>
    <cellStyle name="40% - Accent1 4" xfId="23"/>
    <cellStyle name="40% - Accent2 2" xfId="24"/>
    <cellStyle name="40% - Accent2 3" xfId="25"/>
    <cellStyle name="40% - Accent2 4" xfId="26"/>
    <cellStyle name="40% - Accent3 2" xfId="27"/>
    <cellStyle name="40% - Accent3 3" xfId="28"/>
    <cellStyle name="40% - Accent3 4" xfId="29"/>
    <cellStyle name="40% - Accent4 2" xfId="30"/>
    <cellStyle name="40% - Accent4 3" xfId="31"/>
    <cellStyle name="40% - Accent4 4" xfId="32"/>
    <cellStyle name="40% - Accent5 2" xfId="33"/>
    <cellStyle name="40% - Accent5 3" xfId="34"/>
    <cellStyle name="40% - Accent5 4" xfId="35"/>
    <cellStyle name="40% - Accent6 2" xfId="36"/>
    <cellStyle name="40% - Accent6 3" xfId="37"/>
    <cellStyle name="40% - Accent6 4" xfId="38"/>
    <cellStyle name="60% - Accent1 2" xfId="39"/>
    <cellStyle name="60% - Accent1 3" xfId="40"/>
    <cellStyle name="60% - Accent1 4" xfId="41"/>
    <cellStyle name="60% - Accent2 2" xfId="42"/>
    <cellStyle name="60% - Accent2 3" xfId="43"/>
    <cellStyle name="60% - Accent2 4" xfId="44"/>
    <cellStyle name="60% - Accent3 2" xfId="45"/>
    <cellStyle name="60% - Accent3 3" xfId="46"/>
    <cellStyle name="60% - Accent3 4" xfId="47"/>
    <cellStyle name="60% - Accent4 2" xfId="48"/>
    <cellStyle name="60% - Accent4 3" xfId="49"/>
    <cellStyle name="60% - Accent4 4" xfId="50"/>
    <cellStyle name="60% - Accent5 2" xfId="51"/>
    <cellStyle name="60% - Accent5 3" xfId="52"/>
    <cellStyle name="60% - Accent5 4" xfId="53"/>
    <cellStyle name="60% - Accent6 2" xfId="54"/>
    <cellStyle name="60% - Accent6 3" xfId="55"/>
    <cellStyle name="60% - Accent6 4" xfId="56"/>
    <cellStyle name="Accent1 2" xfId="57"/>
    <cellStyle name="Accent1 3" xfId="58"/>
    <cellStyle name="Accent1 4" xfId="59"/>
    <cellStyle name="Accent2 2" xfId="60"/>
    <cellStyle name="Accent2 3" xfId="61"/>
    <cellStyle name="Accent2 4" xfId="62"/>
    <cellStyle name="Accent3 2" xfId="63"/>
    <cellStyle name="Accent3 3" xfId="64"/>
    <cellStyle name="Accent3 4" xfId="65"/>
    <cellStyle name="Accent4 2" xfId="66"/>
    <cellStyle name="Accent4 3" xfId="67"/>
    <cellStyle name="Accent4 4" xfId="68"/>
    <cellStyle name="Accent5 2" xfId="69"/>
    <cellStyle name="Accent5 3" xfId="70"/>
    <cellStyle name="Accent5 4" xfId="71"/>
    <cellStyle name="Accent6 2" xfId="72"/>
    <cellStyle name="Accent6 3" xfId="73"/>
    <cellStyle name="Accent6 4" xfId="74"/>
    <cellStyle name="Bad 2" xfId="75"/>
    <cellStyle name="Bad 3" xfId="76"/>
    <cellStyle name="Bad 4" xfId="77"/>
    <cellStyle name="Calculation 2" xfId="78"/>
    <cellStyle name="Calculation 3" xfId="79"/>
    <cellStyle name="Calculation 4" xfId="80"/>
    <cellStyle name="Check Cell 2" xfId="81"/>
    <cellStyle name="Check Cell 3" xfId="82"/>
    <cellStyle name="Check Cell 4" xfId="83"/>
    <cellStyle name="Comma 10" xfId="84"/>
    <cellStyle name="Comma 11" xfId="85"/>
    <cellStyle name="Comma 12" xfId="86"/>
    <cellStyle name="Comma 13" xfId="87"/>
    <cellStyle name="Comma 14" xfId="88"/>
    <cellStyle name="Comma 15" xfId="89"/>
    <cellStyle name="Comma 16" xfId="90"/>
    <cellStyle name="Comma 17" xfId="91"/>
    <cellStyle name="Comma 18" xfId="92"/>
    <cellStyle name="Comma 18 2" xfId="93"/>
    <cellStyle name="Comma 19" xfId="94"/>
    <cellStyle name="Comma 2" xfId="95"/>
    <cellStyle name="Comma 2 10" xfId="96"/>
    <cellStyle name="Comma 2 11" xfId="97"/>
    <cellStyle name="Comma 2 12" xfId="98"/>
    <cellStyle name="Comma 2 13" xfId="99"/>
    <cellStyle name="Comma 2 14" xfId="100"/>
    <cellStyle name="Comma 2 15" xfId="101"/>
    <cellStyle name="Comma 2 16" xfId="102"/>
    <cellStyle name="Comma 2 2" xfId="103"/>
    <cellStyle name="Comma 2 3" xfId="104"/>
    <cellStyle name="Comma 2 3 2" xfId="290"/>
    <cellStyle name="Comma 2 4" xfId="105"/>
    <cellStyle name="Comma 2 5" xfId="106"/>
    <cellStyle name="Comma 2 6" xfId="107"/>
    <cellStyle name="Comma 2 7" xfId="108"/>
    <cellStyle name="Comma 2 8" xfId="109"/>
    <cellStyle name="Comma 2 9" xfId="110"/>
    <cellStyle name="Comma 20" xfId="111"/>
    <cellStyle name="Comma 21" xfId="112"/>
    <cellStyle name="Comma 21 2" xfId="299"/>
    <cellStyle name="Comma 22" xfId="113"/>
    <cellStyle name="Comma 23" xfId="114"/>
    <cellStyle name="Comma 24" xfId="286"/>
    <cellStyle name="Comma 25" xfId="294"/>
    <cellStyle name="Comma 26" xfId="296"/>
    <cellStyle name="Comma 27" xfId="298"/>
    <cellStyle name="Comma 28" xfId="300"/>
    <cellStyle name="Comma 29" xfId="301"/>
    <cellStyle name="Comma 3" xfId="115"/>
    <cellStyle name="Comma 3 2" xfId="287"/>
    <cellStyle name="Comma 30" xfId="302"/>
    <cellStyle name="Comma 31" xfId="303"/>
    <cellStyle name="Comma 32" xfId="304"/>
    <cellStyle name="Comma 33" xfId="305"/>
    <cellStyle name="Comma 34" xfId="306"/>
    <cellStyle name="Comma 35" xfId="307"/>
    <cellStyle name="Comma 36" xfId="308"/>
    <cellStyle name="Comma 37" xfId="309"/>
    <cellStyle name="Comma 38" xfId="310"/>
    <cellStyle name="Comma 4" xfId="116"/>
    <cellStyle name="Comma 4 2" xfId="117"/>
    <cellStyle name="Comma 4 2 2" xfId="292"/>
    <cellStyle name="Comma 4 3" xfId="118"/>
    <cellStyle name="Comma 5" xfId="119"/>
    <cellStyle name="Comma 6" xfId="120"/>
    <cellStyle name="Comma 6 2" xfId="121"/>
    <cellStyle name="Comma 7" xfId="122"/>
    <cellStyle name="Comma 8" xfId="123"/>
    <cellStyle name="Comma 8 2" xfId="124"/>
    <cellStyle name="Comma 9" xfId="125"/>
    <cellStyle name="Comma 9 2" xfId="126"/>
    <cellStyle name="Explanatory Text 2" xfId="127"/>
    <cellStyle name="Explanatory Text 3" xfId="128"/>
    <cellStyle name="Explanatory Text 4" xfId="129"/>
    <cellStyle name="Good 2" xfId="130"/>
    <cellStyle name="Good 3" xfId="131"/>
    <cellStyle name="Good 4" xfId="132"/>
    <cellStyle name="Heading 1 2" xfId="133"/>
    <cellStyle name="Heading 1 3" xfId="134"/>
    <cellStyle name="Heading 1 4" xfId="135"/>
    <cellStyle name="Heading 2 2" xfId="136"/>
    <cellStyle name="Heading 2 3" xfId="137"/>
    <cellStyle name="Heading 2 4" xfId="138"/>
    <cellStyle name="Heading 3 2" xfId="139"/>
    <cellStyle name="Heading 3 3" xfId="140"/>
    <cellStyle name="Heading 3 4" xfId="141"/>
    <cellStyle name="Heading 4 2" xfId="142"/>
    <cellStyle name="Heading 4 3" xfId="143"/>
    <cellStyle name="Heading 4 4" xfId="144"/>
    <cellStyle name="Input 2" xfId="145"/>
    <cellStyle name="Input 3" xfId="146"/>
    <cellStyle name="Input 4" xfId="147"/>
    <cellStyle name="Linked Cell 2" xfId="148"/>
    <cellStyle name="Linked Cell 3" xfId="149"/>
    <cellStyle name="Linked Cell 4" xfId="150"/>
    <cellStyle name="Neutral 2" xfId="151"/>
    <cellStyle name="Neutral 3" xfId="152"/>
    <cellStyle name="Neutral 4" xfId="153"/>
    <cellStyle name="Normal 10" xfId="154"/>
    <cellStyle name="Normal 11" xfId="155"/>
    <cellStyle name="Normal 11 2" xfId="156"/>
    <cellStyle name="Normal 12" xfId="157"/>
    <cellStyle name="Normal 12 2" xfId="158"/>
    <cellStyle name="Normal 12 3" xfId="159"/>
    <cellStyle name="Normal 12 4" xfId="291"/>
    <cellStyle name="Normal 13" xfId="160"/>
    <cellStyle name="Normal 14" xfId="161"/>
    <cellStyle name="Normal 15" xfId="162"/>
    <cellStyle name="Normal 16" xfId="163"/>
    <cellStyle name="Normal 17" xfId="164"/>
    <cellStyle name="Normal 17 2" xfId="165"/>
    <cellStyle name="Normal 18" xfId="166"/>
    <cellStyle name="Normal 19" xfId="167"/>
    <cellStyle name="Normal 2" xfId="168"/>
    <cellStyle name="Normal 2 10" xfId="169"/>
    <cellStyle name="Normal 2 11" xfId="170"/>
    <cellStyle name="Normal 2 12" xfId="171"/>
    <cellStyle name="Normal 2 13" xfId="172"/>
    <cellStyle name="Normal 2 14" xfId="173"/>
    <cellStyle name="Normal 2 15" xfId="174"/>
    <cellStyle name="Normal 2 16" xfId="175"/>
    <cellStyle name="Normal 2 2" xfId="176"/>
    <cellStyle name="Normal 2 2 2" xfId="177"/>
    <cellStyle name="Normal 2 2 3" xfId="178"/>
    <cellStyle name="Normal 2 2 4" xfId="179"/>
    <cellStyle name="Normal 2 2 5" xfId="180"/>
    <cellStyle name="Normal 2 2 6" xfId="181"/>
    <cellStyle name="Normal 2 2 7" xfId="182"/>
    <cellStyle name="Normal 2 2 8" xfId="183"/>
    <cellStyle name="Normal 2 2 9" xfId="184"/>
    <cellStyle name="Normal 2 3" xfId="185"/>
    <cellStyle name="Normal 2 4" xfId="186"/>
    <cellStyle name="Normal 2 4 2" xfId="187"/>
    <cellStyle name="Normal 2 4 2 2" xfId="188"/>
    <cellStyle name="Normal 2 4 3" xfId="189"/>
    <cellStyle name="Normal 2 4 4" xfId="289"/>
    <cellStyle name="Normal 2 5" xfId="190"/>
    <cellStyle name="Normal 2 6" xfId="191"/>
    <cellStyle name="Normal 2 7" xfId="192"/>
    <cellStyle name="Normal 2 8" xfId="193"/>
    <cellStyle name="Normal 2 9" xfId="194"/>
    <cellStyle name="Normal 20" xfId="195"/>
    <cellStyle name="Normal 21" xfId="196"/>
    <cellStyle name="Normal 22" xfId="197"/>
    <cellStyle name="Normal 23" xfId="293"/>
    <cellStyle name="Normal 24" xfId="295"/>
    <cellStyle name="Normal 25" xfId="297"/>
    <cellStyle name="Normal 26" xfId="311"/>
    <cellStyle name="Normal 27" xfId="312"/>
    <cellStyle name="Normal 28" xfId="313"/>
    <cellStyle name="Normal 29" xfId="314"/>
    <cellStyle name="Normal 3" xfId="198"/>
    <cellStyle name="Normal 3 2" xfId="199"/>
    <cellStyle name="Normal 3 3" xfId="200"/>
    <cellStyle name="Normal 3 4" xfId="288"/>
    <cellStyle name="Normal 3 5" xfId="201"/>
    <cellStyle name="Normal 30" xfId="2"/>
    <cellStyle name="Normal 31" xfId="315"/>
    <cellStyle name="Normal 32" xfId="316"/>
    <cellStyle name="Normal 33" xfId="317"/>
    <cellStyle name="Normal 34" xfId="318"/>
    <cellStyle name="Normal 35" xfId="319"/>
    <cellStyle name="Normal 4" xfId="202"/>
    <cellStyle name="Normal 4 2" xfId="203"/>
    <cellStyle name="Normal 5" xfId="204"/>
    <cellStyle name="Normal 5 2" xfId="205"/>
    <cellStyle name="Normal 6" xfId="206"/>
    <cellStyle name="Normal 7" xfId="207"/>
    <cellStyle name="Normal 7 2" xfId="208"/>
    <cellStyle name="Normal 8" xfId="209"/>
    <cellStyle name="Normal 9" xfId="210"/>
    <cellStyle name="Note 2" xfId="211"/>
    <cellStyle name="Note 3" xfId="212"/>
    <cellStyle name="Note 4" xfId="213"/>
    <cellStyle name="Output 2" xfId="214"/>
    <cellStyle name="Output 3" xfId="215"/>
    <cellStyle name="Output 4" xfId="216"/>
    <cellStyle name="Percent 2" xfId="217"/>
    <cellStyle name="Percent 3" xfId="218"/>
    <cellStyle name="Percent 4" xfId="219"/>
    <cellStyle name="Percent 5" xfId="220"/>
    <cellStyle name="Percent 6" xfId="221"/>
    <cellStyle name="Percent 6 2" xfId="222"/>
    <cellStyle name="Percent 7" xfId="223"/>
    <cellStyle name="Percent 8" xfId="320"/>
    <cellStyle name="Percent 9" xfId="321"/>
    <cellStyle name="Title 2" xfId="224"/>
    <cellStyle name="Title 3" xfId="225"/>
    <cellStyle name="Title 4" xfId="226"/>
    <cellStyle name="Total 2" xfId="227"/>
    <cellStyle name="Total 3" xfId="228"/>
    <cellStyle name="Total 4" xfId="229"/>
    <cellStyle name="Warning Text 2" xfId="230"/>
    <cellStyle name="Warning Text 3" xfId="231"/>
    <cellStyle name="Warning Text 4" xfId="232"/>
    <cellStyle name="เครื่องหมายจุลภาค 2 2" xfId="233"/>
    <cellStyle name="เครื่องหมายจุลภาค 2 2 2" xfId="234"/>
    <cellStyle name="เครื่องหมายจุลภาค 2 3" xfId="235"/>
    <cellStyle name="เครื่องหมายจุลภาค 2 4" xfId="236"/>
    <cellStyle name="เครื่องหมายจุลภาค 2 5" xfId="237"/>
    <cellStyle name="เครื่องหมายจุลภาค 2 6" xfId="238"/>
    <cellStyle name="เครื่องหมายจุลภาค 2 7" xfId="239"/>
    <cellStyle name="เครื่องหมายจุลภาค 2 8" xfId="240"/>
    <cellStyle name="เครื่องหมายจุลภาค 2 9" xfId="241"/>
    <cellStyle name="เครื่องหมายจุลภาค 3" xfId="242"/>
    <cellStyle name="เครื่องหมายจุลภาค 3 2" xfId="243"/>
    <cellStyle name="เครื่องหมายจุลภาค 3 3" xfId="244"/>
    <cellStyle name="เครื่องหมายจุลภาค 3 4" xfId="245"/>
    <cellStyle name="เครื่องหมายจุลภาค 3 5" xfId="246"/>
    <cellStyle name="เครื่องหมายจุลภาค 3 6" xfId="247"/>
    <cellStyle name="เครื่องหมายจุลภาค 3 7" xfId="248"/>
    <cellStyle name="เครื่องหมายจุลภาค 3 8" xfId="249"/>
    <cellStyle name="เครื่องหมายจุลภาค 3 9" xfId="250"/>
    <cellStyle name="เครื่องหมายจุลภาค 4" xfId="251"/>
    <cellStyle name="เครื่องหมายจุลภาค 5" xfId="252"/>
    <cellStyle name="เครื่องหมายจุลภาค 6" xfId="253"/>
    <cellStyle name="เครื่องหมายจุลภาค 7" xfId="254"/>
    <cellStyle name="ปกติ" xfId="0" builtinId="0"/>
    <cellStyle name="ปกติ 10" xfId="255"/>
    <cellStyle name="ปกติ 11" xfId="256"/>
    <cellStyle name="ปกติ 2" xfId="1"/>
    <cellStyle name="ปกติ 2 2" xfId="257"/>
    <cellStyle name="ปกติ 2 2 2" xfId="258"/>
    <cellStyle name="ปกติ 2 2 2 2" xfId="259"/>
    <cellStyle name="ปกติ 2 3" xfId="260"/>
    <cellStyle name="ปกติ 2 4" xfId="261"/>
    <cellStyle name="ปกติ 2 5" xfId="262"/>
    <cellStyle name="ปกติ 2 6" xfId="263"/>
    <cellStyle name="ปกติ 2 7" xfId="264"/>
    <cellStyle name="ปกติ 2 8" xfId="265"/>
    <cellStyle name="ปกติ 2 9" xfId="266"/>
    <cellStyle name="ปกติ 3" xfId="267"/>
    <cellStyle name="ปกติ 3 10" xfId="268"/>
    <cellStyle name="ปกติ 3 11" xfId="269"/>
    <cellStyle name="ปกติ 3 12" xfId="270"/>
    <cellStyle name="ปกติ 3 2" xfId="271"/>
    <cellStyle name="ปกติ 3 3" xfId="272"/>
    <cellStyle name="ปกติ 3 4" xfId="273"/>
    <cellStyle name="ปกติ 3 5" xfId="274"/>
    <cellStyle name="ปกติ 3 6" xfId="275"/>
    <cellStyle name="ปกติ 3 7" xfId="276"/>
    <cellStyle name="ปกติ 3 8" xfId="277"/>
    <cellStyle name="ปกติ 3 9" xfId="278"/>
    <cellStyle name="ปกติ 4" xfId="279"/>
    <cellStyle name="ปกติ 5" xfId="280"/>
    <cellStyle name="ปกติ 6" xfId="281"/>
    <cellStyle name="ปกติ 7" xfId="282"/>
    <cellStyle name="ปกติ 8" xfId="283"/>
    <cellStyle name="ปกติ 9" xfId="284"/>
    <cellStyle name="ลักษณะ 1" xfId="28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6"/>
  <sheetViews>
    <sheetView tabSelected="1" topLeftCell="D2" workbookViewId="0">
      <pane xSplit="3" ySplit="4" topLeftCell="I68" activePane="bottomRight" state="frozen"/>
      <selection activeCell="D2" sqref="D2"/>
      <selection pane="topRight" activeCell="G2" sqref="G2"/>
      <selection pane="bottomLeft" activeCell="D6" sqref="D6"/>
      <selection pane="bottomRight" activeCell="O86" sqref="O86"/>
    </sheetView>
  </sheetViews>
  <sheetFormatPr defaultRowHeight="14.25"/>
  <cols>
    <col min="1" max="1" width="7.125" customWidth="1"/>
    <col min="2" max="2" width="6.25" customWidth="1"/>
    <col min="3" max="3" width="11.5" customWidth="1"/>
    <col min="4" max="4" width="10" customWidth="1"/>
    <col min="6" max="6" width="21.5" customWidth="1"/>
    <col min="7" max="9" width="14.625" customWidth="1"/>
    <col min="10" max="10" width="16.125" customWidth="1"/>
    <col min="11" max="11" width="14.875" customWidth="1"/>
    <col min="12" max="14" width="14.625" customWidth="1"/>
    <col min="15" max="15" width="14.875" customWidth="1"/>
  </cols>
  <sheetData>
    <row r="1" spans="1:16">
      <c r="D1" t="s">
        <v>189</v>
      </c>
    </row>
    <row r="3" spans="1:16" ht="14.25" customHeight="1">
      <c r="A3" s="2"/>
      <c r="B3" s="2"/>
      <c r="C3" s="2"/>
      <c r="D3" s="2"/>
      <c r="E3" s="2"/>
      <c r="F3" s="2"/>
      <c r="G3" s="16" t="s">
        <v>180</v>
      </c>
      <c r="H3" s="16"/>
      <c r="I3" s="16"/>
      <c r="J3" s="16"/>
      <c r="K3" s="20" t="s">
        <v>185</v>
      </c>
      <c r="L3" s="20"/>
      <c r="M3" s="20"/>
      <c r="N3" s="20"/>
    </row>
    <row r="4" spans="1:16">
      <c r="A4" s="3"/>
      <c r="B4" s="3"/>
      <c r="C4" s="3"/>
      <c r="D4" s="3"/>
      <c r="E4" s="3"/>
      <c r="F4" s="3"/>
      <c r="G4" s="15" t="s">
        <v>181</v>
      </c>
      <c r="H4" s="15" t="s">
        <v>182</v>
      </c>
      <c r="I4" s="15" t="s">
        <v>183</v>
      </c>
      <c r="J4" s="15" t="s">
        <v>184</v>
      </c>
      <c r="K4" s="21" t="s">
        <v>186</v>
      </c>
      <c r="L4" s="21" t="s">
        <v>187</v>
      </c>
      <c r="M4" s="21" t="s">
        <v>188</v>
      </c>
      <c r="N4" s="21" t="s">
        <v>188</v>
      </c>
    </row>
    <row r="5" spans="1:16" ht="38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19" t="s">
        <v>176</v>
      </c>
      <c r="H5" s="19" t="s">
        <v>177</v>
      </c>
      <c r="I5" s="19" t="s">
        <v>178</v>
      </c>
      <c r="J5" s="17" t="s">
        <v>179</v>
      </c>
      <c r="K5" s="22" t="s">
        <v>179</v>
      </c>
      <c r="L5" s="19" t="s">
        <v>176</v>
      </c>
      <c r="M5" s="19" t="s">
        <v>177</v>
      </c>
      <c r="N5" s="19" t="s">
        <v>178</v>
      </c>
      <c r="O5" s="25" t="s">
        <v>190</v>
      </c>
    </row>
    <row r="6" spans="1:16">
      <c r="A6" s="6">
        <v>198</v>
      </c>
      <c r="B6" s="6" t="s">
        <v>6</v>
      </c>
      <c r="C6" s="7" t="s">
        <v>7</v>
      </c>
      <c r="D6" s="7" t="s">
        <v>8</v>
      </c>
      <c r="E6" s="7" t="s">
        <v>9</v>
      </c>
      <c r="F6" s="1" t="s">
        <v>10</v>
      </c>
      <c r="G6" s="14">
        <v>103300769.93000001</v>
      </c>
      <c r="H6" s="14">
        <v>117506737.13</v>
      </c>
      <c r="I6" s="14">
        <v>19961997.769999996</v>
      </c>
      <c r="J6" s="14">
        <f>G6+H6+I6</f>
        <v>240769504.82999998</v>
      </c>
      <c r="K6" s="18">
        <v>249512546.38</v>
      </c>
      <c r="L6" s="23"/>
      <c r="M6" s="23"/>
      <c r="N6" s="23"/>
      <c r="O6" s="14">
        <f>K6-J6</f>
        <v>8743041.5500000119</v>
      </c>
      <c r="P6" s="24"/>
    </row>
    <row r="7" spans="1:16">
      <c r="A7" s="4">
        <v>199</v>
      </c>
      <c r="B7" s="4" t="s">
        <v>6</v>
      </c>
      <c r="C7" s="5" t="s">
        <v>7</v>
      </c>
      <c r="D7" s="5" t="s">
        <v>8</v>
      </c>
      <c r="E7" s="5" t="s">
        <v>11</v>
      </c>
      <c r="F7" s="1" t="s">
        <v>12</v>
      </c>
      <c r="G7" s="14">
        <v>24366084.59</v>
      </c>
      <c r="H7" s="14">
        <v>4746433.82</v>
      </c>
      <c r="I7" s="14">
        <v>7284203.5099999998</v>
      </c>
      <c r="J7" s="14">
        <f t="shared" ref="J7:J70" si="0">G7+H7+I7</f>
        <v>36396721.920000002</v>
      </c>
      <c r="K7" s="18">
        <v>33979860.450000003</v>
      </c>
      <c r="L7" s="23"/>
      <c r="M7" s="23"/>
      <c r="N7" s="23"/>
      <c r="O7" s="14">
        <f t="shared" ref="O7:O70" si="1">K7-J7</f>
        <v>-2416861.4699999988</v>
      </c>
      <c r="P7" s="24"/>
    </row>
    <row r="8" spans="1:16">
      <c r="A8" s="4">
        <v>200</v>
      </c>
      <c r="B8" s="4" t="s">
        <v>6</v>
      </c>
      <c r="C8" s="5" t="s">
        <v>7</v>
      </c>
      <c r="D8" s="5" t="s">
        <v>8</v>
      </c>
      <c r="E8" s="5" t="s">
        <v>13</v>
      </c>
      <c r="F8" s="1" t="s">
        <v>14</v>
      </c>
      <c r="G8" s="14">
        <v>43716893.689999998</v>
      </c>
      <c r="H8" s="14">
        <v>9565983.1799999997</v>
      </c>
      <c r="I8" s="14">
        <v>11421786.339999998</v>
      </c>
      <c r="J8" s="14">
        <f t="shared" si="0"/>
        <v>64704663.209999993</v>
      </c>
      <c r="K8" s="18">
        <v>62181542.520000003</v>
      </c>
      <c r="L8" s="23"/>
      <c r="M8" s="23"/>
      <c r="N8" s="23"/>
      <c r="O8" s="14">
        <f t="shared" si="1"/>
        <v>-2523120.6899999902</v>
      </c>
      <c r="P8" s="24"/>
    </row>
    <row r="9" spans="1:16">
      <c r="A9" s="4">
        <v>201</v>
      </c>
      <c r="B9" s="4" t="s">
        <v>6</v>
      </c>
      <c r="C9" s="5" t="s">
        <v>7</v>
      </c>
      <c r="D9" s="5" t="s">
        <v>8</v>
      </c>
      <c r="E9" s="5" t="s">
        <v>15</v>
      </c>
      <c r="F9" s="1" t="s">
        <v>16</v>
      </c>
      <c r="G9" s="14">
        <v>42372835.57</v>
      </c>
      <c r="H9" s="14">
        <v>8684122.0399999991</v>
      </c>
      <c r="I9" s="14">
        <v>8024175.1999999993</v>
      </c>
      <c r="J9" s="14">
        <f t="shared" si="0"/>
        <v>59081132.810000002</v>
      </c>
      <c r="K9" s="18">
        <v>57430450.859999999</v>
      </c>
      <c r="L9" s="23"/>
      <c r="M9" s="23"/>
      <c r="N9" s="23"/>
      <c r="O9" s="14">
        <f t="shared" si="1"/>
        <v>-1650681.950000003</v>
      </c>
      <c r="P9" s="24"/>
    </row>
    <row r="10" spans="1:16">
      <c r="A10" s="4">
        <v>202</v>
      </c>
      <c r="B10" s="4" t="s">
        <v>6</v>
      </c>
      <c r="C10" s="5" t="s">
        <v>7</v>
      </c>
      <c r="D10" s="5" t="s">
        <v>8</v>
      </c>
      <c r="E10" s="5" t="s">
        <v>17</v>
      </c>
      <c r="F10" s="1" t="s">
        <v>18</v>
      </c>
      <c r="G10" s="14">
        <v>29334005.100000001</v>
      </c>
      <c r="H10" s="14">
        <v>11024838.24</v>
      </c>
      <c r="I10" s="14">
        <v>6810993.9900000002</v>
      </c>
      <c r="J10" s="14">
        <f t="shared" si="0"/>
        <v>47169837.330000006</v>
      </c>
      <c r="K10" s="18">
        <v>45723215.719999999</v>
      </c>
      <c r="L10" s="23"/>
      <c r="M10" s="23"/>
      <c r="N10" s="23"/>
      <c r="O10" s="14">
        <f t="shared" si="1"/>
        <v>-1446621.6100000069</v>
      </c>
      <c r="P10" s="24"/>
    </row>
    <row r="11" spans="1:16">
      <c r="A11" s="4">
        <v>203</v>
      </c>
      <c r="B11" s="4" t="s">
        <v>6</v>
      </c>
      <c r="C11" s="5" t="s">
        <v>7</v>
      </c>
      <c r="D11" s="5" t="s">
        <v>8</v>
      </c>
      <c r="E11" s="5" t="s">
        <v>19</v>
      </c>
      <c r="F11" s="1" t="s">
        <v>20</v>
      </c>
      <c r="G11" s="14">
        <v>30516908.030000001</v>
      </c>
      <c r="H11" s="14">
        <v>8938144.5700000003</v>
      </c>
      <c r="I11" s="14">
        <v>5823500.129999999</v>
      </c>
      <c r="J11" s="14">
        <f t="shared" si="0"/>
        <v>45278552.730000004</v>
      </c>
      <c r="K11" s="18">
        <v>42078199.960000001</v>
      </c>
      <c r="L11" s="23"/>
      <c r="M11" s="23"/>
      <c r="N11" s="23"/>
      <c r="O11" s="14">
        <f t="shared" si="1"/>
        <v>-3200352.7700000033</v>
      </c>
      <c r="P11" s="24"/>
    </row>
    <row r="12" spans="1:16">
      <c r="A12" s="4"/>
      <c r="B12" s="9" t="s">
        <v>6</v>
      </c>
      <c r="C12" s="12" t="s">
        <v>7</v>
      </c>
      <c r="D12" s="11" t="s">
        <v>8</v>
      </c>
      <c r="E12" s="11" t="s">
        <v>21</v>
      </c>
      <c r="F12" s="10" t="s">
        <v>22</v>
      </c>
      <c r="G12" s="14">
        <v>11391693.26</v>
      </c>
      <c r="H12" s="14">
        <v>0</v>
      </c>
      <c r="I12" s="14">
        <v>2220293.14</v>
      </c>
      <c r="J12" s="14">
        <f t="shared" si="0"/>
        <v>13611986.4</v>
      </c>
      <c r="K12" s="18">
        <v>13319660.1</v>
      </c>
      <c r="L12" s="23"/>
      <c r="M12" s="23"/>
      <c r="N12" s="23"/>
      <c r="O12" s="14">
        <f t="shared" si="1"/>
        <v>-292326.30000000075</v>
      </c>
      <c r="P12" s="24"/>
    </row>
    <row r="13" spans="1:16" s="31" customFormat="1">
      <c r="A13" s="26"/>
      <c r="B13" s="26"/>
      <c r="C13" s="32"/>
      <c r="D13" s="28" t="s">
        <v>23</v>
      </c>
      <c r="E13" s="27"/>
      <c r="F13" s="27"/>
      <c r="G13" s="29">
        <f>SUM(G6:G12)</f>
        <v>284999190.16999996</v>
      </c>
      <c r="H13" s="29">
        <f t="shared" ref="H13:K13" si="2">SUM(H6:H12)</f>
        <v>160466258.97999999</v>
      </c>
      <c r="I13" s="29">
        <f t="shared" si="2"/>
        <v>61546950.079999998</v>
      </c>
      <c r="J13" s="29">
        <f t="shared" ref="J13" si="3">SUM(J6:J12)</f>
        <v>507012399.22999996</v>
      </c>
      <c r="K13" s="29">
        <f t="shared" ref="K13" si="4">SUM(K6:K12)</f>
        <v>504225475.98999995</v>
      </c>
      <c r="L13" s="29">
        <f t="shared" ref="L13" si="5">SUM(L6:L12)</f>
        <v>0</v>
      </c>
      <c r="M13" s="29">
        <f t="shared" ref="M13" si="6">SUM(M6:M12)</f>
        <v>0</v>
      </c>
      <c r="N13" s="29">
        <f t="shared" ref="N13" si="7">SUM(N6:N12)</f>
        <v>0</v>
      </c>
      <c r="O13" s="29">
        <f t="shared" ref="O13" si="8">SUM(O6:O12)</f>
        <v>-2786923.2399999909</v>
      </c>
      <c r="P13" s="30"/>
    </row>
    <row r="14" spans="1:16" ht="38.25">
      <c r="A14" s="6">
        <v>204</v>
      </c>
      <c r="B14" s="6" t="s">
        <v>6</v>
      </c>
      <c r="C14" s="5" t="s">
        <v>24</v>
      </c>
      <c r="D14" s="7" t="s">
        <v>25</v>
      </c>
      <c r="E14" s="7" t="s">
        <v>26</v>
      </c>
      <c r="F14" s="13" t="s">
        <v>27</v>
      </c>
      <c r="G14" s="14">
        <v>5012893.09</v>
      </c>
      <c r="H14" s="14">
        <v>0</v>
      </c>
      <c r="I14" s="14">
        <v>1407641.91</v>
      </c>
      <c r="J14" s="14">
        <f t="shared" si="0"/>
        <v>6420535</v>
      </c>
      <c r="K14" s="18">
        <v>5602192.9100000001</v>
      </c>
      <c r="L14" s="23"/>
      <c r="M14" s="23"/>
      <c r="N14" s="23"/>
      <c r="O14" s="14">
        <f t="shared" si="1"/>
        <v>-818342.08999999985</v>
      </c>
      <c r="P14" s="24"/>
    </row>
    <row r="15" spans="1:16">
      <c r="A15" s="4">
        <v>205</v>
      </c>
      <c r="B15" s="4" t="s">
        <v>6</v>
      </c>
      <c r="C15" s="5" t="s">
        <v>24</v>
      </c>
      <c r="D15" s="5" t="s">
        <v>25</v>
      </c>
      <c r="E15" s="5" t="s">
        <v>28</v>
      </c>
      <c r="F15" s="1" t="s">
        <v>29</v>
      </c>
      <c r="G15" s="14">
        <v>72927668.849999994</v>
      </c>
      <c r="H15" s="14">
        <v>126203722.37</v>
      </c>
      <c r="I15" s="14">
        <v>21741286.419999998</v>
      </c>
      <c r="J15" s="14">
        <f t="shared" si="0"/>
        <v>220872677.63999999</v>
      </c>
      <c r="K15" s="18">
        <v>208285470.83000001</v>
      </c>
      <c r="L15" s="23"/>
      <c r="M15" s="23"/>
      <c r="N15" s="23"/>
      <c r="O15" s="14">
        <f t="shared" si="1"/>
        <v>-12587206.809999973</v>
      </c>
      <c r="P15" s="24"/>
    </row>
    <row r="16" spans="1:16">
      <c r="A16" s="4">
        <v>206</v>
      </c>
      <c r="B16" s="4" t="s">
        <v>6</v>
      </c>
      <c r="C16" s="5" t="s">
        <v>24</v>
      </c>
      <c r="D16" s="5" t="s">
        <v>25</v>
      </c>
      <c r="E16" s="5" t="s">
        <v>30</v>
      </c>
      <c r="F16" s="1" t="s">
        <v>31</v>
      </c>
      <c r="G16" s="14">
        <v>61298252.850000001</v>
      </c>
      <c r="H16" s="14">
        <v>10188605.199999999</v>
      </c>
      <c r="I16" s="14">
        <v>15191535.170000002</v>
      </c>
      <c r="J16" s="14">
        <f t="shared" si="0"/>
        <v>86678393.219999999</v>
      </c>
      <c r="K16" s="18">
        <v>80989201.140000001</v>
      </c>
      <c r="L16" s="23"/>
      <c r="M16" s="23"/>
      <c r="N16" s="23"/>
      <c r="O16" s="14">
        <f t="shared" si="1"/>
        <v>-5689192.0799999982</v>
      </c>
      <c r="P16" s="24"/>
    </row>
    <row r="17" spans="1:16">
      <c r="A17" s="4">
        <v>207</v>
      </c>
      <c r="B17" s="4" t="s">
        <v>6</v>
      </c>
      <c r="C17" s="5" t="s">
        <v>24</v>
      </c>
      <c r="D17" s="5" t="s">
        <v>25</v>
      </c>
      <c r="E17" s="5" t="s">
        <v>32</v>
      </c>
      <c r="F17" s="1" t="s">
        <v>33</v>
      </c>
      <c r="G17" s="14">
        <v>53982739.520000003</v>
      </c>
      <c r="H17" s="14">
        <v>12348852.310000001</v>
      </c>
      <c r="I17" s="14">
        <v>10802338.710000001</v>
      </c>
      <c r="J17" s="14">
        <f t="shared" si="0"/>
        <v>77133930.540000007</v>
      </c>
      <c r="K17" s="18">
        <v>65563840.960000001</v>
      </c>
      <c r="L17" s="23"/>
      <c r="M17" s="23"/>
      <c r="N17" s="23"/>
      <c r="O17" s="14">
        <f t="shared" si="1"/>
        <v>-11570089.580000006</v>
      </c>
      <c r="P17" s="24"/>
    </row>
    <row r="18" spans="1:16">
      <c r="A18" s="4">
        <v>208</v>
      </c>
      <c r="B18" s="4" t="s">
        <v>6</v>
      </c>
      <c r="C18" s="5" t="s">
        <v>24</v>
      </c>
      <c r="D18" s="5" t="s">
        <v>25</v>
      </c>
      <c r="E18" s="5" t="s">
        <v>34</v>
      </c>
      <c r="F18" s="1" t="s">
        <v>35</v>
      </c>
      <c r="G18" s="14">
        <v>25818897.449999999</v>
      </c>
      <c r="H18" s="14">
        <v>5026722.46</v>
      </c>
      <c r="I18" s="14">
        <v>4813521.5600000005</v>
      </c>
      <c r="J18" s="14">
        <f t="shared" si="0"/>
        <v>35659141.469999999</v>
      </c>
      <c r="K18" s="18">
        <v>41909693.920000002</v>
      </c>
      <c r="L18" s="23"/>
      <c r="M18" s="23"/>
      <c r="N18" s="23"/>
      <c r="O18" s="14">
        <f t="shared" si="1"/>
        <v>6250552.450000003</v>
      </c>
      <c r="P18" s="24"/>
    </row>
    <row r="19" spans="1:16">
      <c r="A19" s="4">
        <v>209</v>
      </c>
      <c r="B19" s="4" t="s">
        <v>6</v>
      </c>
      <c r="C19" s="5" t="s">
        <v>24</v>
      </c>
      <c r="D19" s="5" t="s">
        <v>25</v>
      </c>
      <c r="E19" s="5" t="s">
        <v>36</v>
      </c>
      <c r="F19" s="1" t="s">
        <v>37</v>
      </c>
      <c r="G19" s="14">
        <v>20234752.02</v>
      </c>
      <c r="H19" s="14">
        <v>7611260.1699999999</v>
      </c>
      <c r="I19" s="14">
        <v>6375488.5300000012</v>
      </c>
      <c r="J19" s="14">
        <f t="shared" si="0"/>
        <v>34221500.719999999</v>
      </c>
      <c r="K19" s="18">
        <v>38148300.049999997</v>
      </c>
      <c r="L19" s="23"/>
      <c r="M19" s="23"/>
      <c r="N19" s="23"/>
      <c r="O19" s="14">
        <f t="shared" si="1"/>
        <v>3926799.3299999982</v>
      </c>
      <c r="P19" s="24"/>
    </row>
    <row r="20" spans="1:16">
      <c r="A20" s="4">
        <v>210</v>
      </c>
      <c r="B20" s="4" t="s">
        <v>6</v>
      </c>
      <c r="C20" s="5" t="s">
        <v>24</v>
      </c>
      <c r="D20" s="5" t="s">
        <v>25</v>
      </c>
      <c r="E20" s="5" t="s">
        <v>38</v>
      </c>
      <c r="F20" s="1" t="s">
        <v>39</v>
      </c>
      <c r="G20" s="14">
        <v>11952461.66</v>
      </c>
      <c r="H20" s="14">
        <v>3617800.98</v>
      </c>
      <c r="I20" s="14">
        <v>3802102.5399999991</v>
      </c>
      <c r="J20" s="14">
        <f t="shared" si="0"/>
        <v>19372365.18</v>
      </c>
      <c r="K20" s="18">
        <v>27238173.210000001</v>
      </c>
      <c r="L20" s="23"/>
      <c r="M20" s="23"/>
      <c r="N20" s="23"/>
      <c r="O20" s="14">
        <f t="shared" si="1"/>
        <v>7865808.0300000012</v>
      </c>
      <c r="P20" s="24"/>
    </row>
    <row r="21" spans="1:16">
      <c r="A21" s="4">
        <v>211</v>
      </c>
      <c r="B21" s="4" t="s">
        <v>6</v>
      </c>
      <c r="C21" s="5" t="s">
        <v>24</v>
      </c>
      <c r="D21" s="5" t="s">
        <v>25</v>
      </c>
      <c r="E21" s="5" t="s">
        <v>40</v>
      </c>
      <c r="F21" s="1" t="s">
        <v>41</v>
      </c>
      <c r="G21" s="14">
        <v>33668200.340000004</v>
      </c>
      <c r="H21" s="14">
        <v>7550956.3399999999</v>
      </c>
      <c r="I21" s="14">
        <v>9371827.3200000003</v>
      </c>
      <c r="J21" s="14">
        <f t="shared" si="0"/>
        <v>50590984.000000007</v>
      </c>
      <c r="K21" s="18">
        <v>53296167.729999997</v>
      </c>
      <c r="L21" s="23"/>
      <c r="M21" s="23"/>
      <c r="N21" s="23"/>
      <c r="O21" s="14">
        <f t="shared" si="1"/>
        <v>2705183.7299999893</v>
      </c>
      <c r="P21" s="24"/>
    </row>
    <row r="22" spans="1:16">
      <c r="A22" s="4">
        <v>212</v>
      </c>
      <c r="B22" s="4" t="s">
        <v>6</v>
      </c>
      <c r="C22" s="5" t="s">
        <v>24</v>
      </c>
      <c r="D22" s="5" t="s">
        <v>25</v>
      </c>
      <c r="E22" s="5" t="s">
        <v>42</v>
      </c>
      <c r="F22" s="1" t="s">
        <v>43</v>
      </c>
      <c r="G22" s="14">
        <v>11074883.6</v>
      </c>
      <c r="H22" s="14">
        <v>2288708.02</v>
      </c>
      <c r="I22" s="14">
        <v>2479317.4700000002</v>
      </c>
      <c r="J22" s="14">
        <f t="shared" si="0"/>
        <v>15842909.09</v>
      </c>
      <c r="K22" s="18">
        <v>23881358.16</v>
      </c>
      <c r="L22" s="23"/>
      <c r="M22" s="23"/>
      <c r="N22" s="23"/>
      <c r="O22" s="14">
        <f t="shared" si="1"/>
        <v>8038449.0700000003</v>
      </c>
      <c r="P22" s="24"/>
    </row>
    <row r="23" spans="1:16" s="31" customFormat="1">
      <c r="A23" s="26"/>
      <c r="B23" s="26"/>
      <c r="C23" s="32"/>
      <c r="D23" s="28" t="s">
        <v>44</v>
      </c>
      <c r="E23" s="27"/>
      <c r="F23" s="27"/>
      <c r="G23" s="29">
        <f>G14+G15+G16+G17+G18+G19+G20+G21+G22</f>
        <v>295970749.38</v>
      </c>
      <c r="H23" s="29">
        <f t="shared" ref="H23:K23" si="9">H14+H15+H16+H17+H18+H19+H20+H21+H22</f>
        <v>174836627.84999999</v>
      </c>
      <c r="I23" s="29">
        <f t="shared" si="9"/>
        <v>75985059.629999995</v>
      </c>
      <c r="J23" s="29">
        <f t="shared" si="9"/>
        <v>546792436.86000001</v>
      </c>
      <c r="K23" s="29">
        <f t="shared" si="9"/>
        <v>544914398.90999997</v>
      </c>
      <c r="L23" s="29">
        <f t="shared" ref="L23" si="10">L14+L15+L16+L17+L18+L19+L20+L21+L22</f>
        <v>0</v>
      </c>
      <c r="M23" s="29">
        <f t="shared" ref="M23" si="11">M14+M15+M16+M17+M18+M19+M20+M21+M22</f>
        <v>0</v>
      </c>
      <c r="N23" s="29">
        <f t="shared" ref="N23" si="12">N14+N15+N16+N17+N18+N19+N20+N21+N22</f>
        <v>0</v>
      </c>
      <c r="O23" s="29">
        <f t="shared" ref="O23" si="13">O14+O15+O16+O17+O18+O19+O20+O21+O22</f>
        <v>-1878037.9499999844</v>
      </c>
      <c r="P23" s="30"/>
    </row>
    <row r="24" spans="1:16">
      <c r="A24" s="6">
        <v>213</v>
      </c>
      <c r="B24" s="6" t="s">
        <v>6</v>
      </c>
      <c r="C24" s="5" t="s">
        <v>45</v>
      </c>
      <c r="D24" s="7" t="s">
        <v>46</v>
      </c>
      <c r="E24" s="7" t="s">
        <v>47</v>
      </c>
      <c r="F24" s="1" t="s">
        <v>48</v>
      </c>
      <c r="G24" s="14">
        <v>54606967.75</v>
      </c>
      <c r="H24" s="14">
        <v>130206444.36</v>
      </c>
      <c r="I24" s="14">
        <v>12722835.140000001</v>
      </c>
      <c r="J24" s="14">
        <f t="shared" si="0"/>
        <v>197536247.25</v>
      </c>
      <c r="K24" s="18">
        <v>181221069.63</v>
      </c>
      <c r="L24" s="23"/>
      <c r="M24" s="23"/>
      <c r="N24" s="23"/>
      <c r="O24" s="14">
        <f t="shared" si="1"/>
        <v>-16315177.620000005</v>
      </c>
      <c r="P24" s="24"/>
    </row>
    <row r="25" spans="1:16">
      <c r="A25" s="4">
        <v>214</v>
      </c>
      <c r="B25" s="4" t="s">
        <v>6</v>
      </c>
      <c r="C25" s="5" t="s">
        <v>45</v>
      </c>
      <c r="D25" s="5" t="s">
        <v>46</v>
      </c>
      <c r="E25" s="5" t="s">
        <v>49</v>
      </c>
      <c r="F25" s="1" t="s">
        <v>50</v>
      </c>
      <c r="G25" s="14">
        <v>25301139.879999999</v>
      </c>
      <c r="H25" s="14">
        <v>29936006.850000001</v>
      </c>
      <c r="I25" s="14">
        <v>4819670.6000000006</v>
      </c>
      <c r="J25" s="14">
        <f t="shared" si="0"/>
        <v>60056817.330000006</v>
      </c>
      <c r="K25" s="18">
        <v>55096524.449999996</v>
      </c>
      <c r="L25" s="23"/>
      <c r="M25" s="23"/>
      <c r="N25" s="23"/>
      <c r="O25" s="14">
        <f t="shared" si="1"/>
        <v>-4960292.8800000101</v>
      </c>
      <c r="P25" s="24"/>
    </row>
    <row r="26" spans="1:16">
      <c r="A26" s="4">
        <v>215</v>
      </c>
      <c r="B26" s="4" t="s">
        <v>6</v>
      </c>
      <c r="C26" s="5" t="s">
        <v>45</v>
      </c>
      <c r="D26" s="5" t="s">
        <v>46</v>
      </c>
      <c r="E26" s="5" t="s">
        <v>51</v>
      </c>
      <c r="F26" s="1" t="s">
        <v>52</v>
      </c>
      <c r="G26" s="14">
        <v>13522441.66</v>
      </c>
      <c r="H26" s="14">
        <v>5204318.58</v>
      </c>
      <c r="I26" s="14">
        <v>3025191.1500000004</v>
      </c>
      <c r="J26" s="14">
        <f t="shared" si="0"/>
        <v>21751951.390000001</v>
      </c>
      <c r="K26" s="18">
        <v>20681952.940000001</v>
      </c>
      <c r="L26" s="23"/>
      <c r="M26" s="23"/>
      <c r="N26" s="23"/>
      <c r="O26" s="14">
        <f t="shared" si="1"/>
        <v>-1069998.4499999993</v>
      </c>
      <c r="P26" s="24"/>
    </row>
    <row r="27" spans="1:16">
      <c r="A27" s="4">
        <v>216</v>
      </c>
      <c r="B27" s="4" t="s">
        <v>6</v>
      </c>
      <c r="C27" s="5" t="s">
        <v>45</v>
      </c>
      <c r="D27" s="5" t="s">
        <v>46</v>
      </c>
      <c r="E27" s="5" t="s">
        <v>53</v>
      </c>
      <c r="F27" s="1" t="s">
        <v>54</v>
      </c>
      <c r="G27" s="14">
        <v>10928264.26</v>
      </c>
      <c r="H27" s="14">
        <v>4549458.83</v>
      </c>
      <c r="I27" s="14">
        <v>2403604.3199999998</v>
      </c>
      <c r="J27" s="14">
        <f t="shared" si="0"/>
        <v>17881327.41</v>
      </c>
      <c r="K27" s="18">
        <v>21902059.890000001</v>
      </c>
      <c r="L27" s="23"/>
      <c r="M27" s="23"/>
      <c r="N27" s="23"/>
      <c r="O27" s="14">
        <f t="shared" si="1"/>
        <v>4020732.4800000004</v>
      </c>
      <c r="P27" s="24"/>
    </row>
    <row r="28" spans="1:16">
      <c r="A28" s="4">
        <v>217</v>
      </c>
      <c r="B28" s="4" t="s">
        <v>6</v>
      </c>
      <c r="C28" s="5" t="s">
        <v>45</v>
      </c>
      <c r="D28" s="5" t="s">
        <v>46</v>
      </c>
      <c r="E28" s="5" t="s">
        <v>55</v>
      </c>
      <c r="F28" s="1" t="s">
        <v>56</v>
      </c>
      <c r="G28" s="14">
        <v>7137556.2199999997</v>
      </c>
      <c r="H28" s="14">
        <v>2799986.39</v>
      </c>
      <c r="I28" s="14">
        <v>2327231.3999999994</v>
      </c>
      <c r="J28" s="14">
        <f t="shared" si="0"/>
        <v>12264774.009999998</v>
      </c>
      <c r="K28" s="18">
        <v>19774961.050000001</v>
      </c>
      <c r="L28" s="23"/>
      <c r="M28" s="23"/>
      <c r="N28" s="23"/>
      <c r="O28" s="14">
        <f t="shared" si="1"/>
        <v>7510187.0400000028</v>
      </c>
      <c r="P28" s="24"/>
    </row>
    <row r="29" spans="1:16">
      <c r="A29" s="4">
        <v>218</v>
      </c>
      <c r="B29" s="4" t="s">
        <v>6</v>
      </c>
      <c r="C29" s="5" t="s">
        <v>45</v>
      </c>
      <c r="D29" s="5" t="s">
        <v>46</v>
      </c>
      <c r="E29" s="5" t="s">
        <v>57</v>
      </c>
      <c r="F29" s="1" t="s">
        <v>58</v>
      </c>
      <c r="G29" s="14">
        <v>7314664.75</v>
      </c>
      <c r="H29" s="14">
        <v>2259234.34</v>
      </c>
      <c r="I29" s="14">
        <v>1904086.1199999996</v>
      </c>
      <c r="J29" s="14">
        <f t="shared" si="0"/>
        <v>11477985.209999999</v>
      </c>
      <c r="K29" s="18">
        <v>13956287.43</v>
      </c>
      <c r="L29" s="23"/>
      <c r="M29" s="23"/>
      <c r="N29" s="23"/>
      <c r="O29" s="14">
        <f t="shared" si="1"/>
        <v>2478302.2200000007</v>
      </c>
      <c r="P29" s="24"/>
    </row>
    <row r="30" spans="1:16">
      <c r="A30" s="4">
        <v>219</v>
      </c>
      <c r="B30" s="4" t="s">
        <v>6</v>
      </c>
      <c r="C30" s="5" t="s">
        <v>45</v>
      </c>
      <c r="D30" s="5" t="s">
        <v>46</v>
      </c>
      <c r="E30" s="5" t="s">
        <v>59</v>
      </c>
      <c r="F30" s="1" t="s">
        <v>60</v>
      </c>
      <c r="G30" s="14">
        <v>28356553.98</v>
      </c>
      <c r="H30" s="14">
        <v>8962856.6400000006</v>
      </c>
      <c r="I30" s="14">
        <v>6805986.8099999996</v>
      </c>
      <c r="J30" s="14">
        <f t="shared" si="0"/>
        <v>44125397.430000007</v>
      </c>
      <c r="K30" s="18">
        <v>40786134.609999999</v>
      </c>
      <c r="L30" s="23"/>
      <c r="M30" s="23"/>
      <c r="N30" s="23"/>
      <c r="O30" s="14">
        <f t="shared" si="1"/>
        <v>-3339262.8200000077</v>
      </c>
      <c r="P30" s="24"/>
    </row>
    <row r="31" spans="1:16">
      <c r="A31" s="4">
        <v>220</v>
      </c>
      <c r="B31" s="4" t="s">
        <v>6</v>
      </c>
      <c r="C31" s="5" t="s">
        <v>45</v>
      </c>
      <c r="D31" s="5" t="s">
        <v>46</v>
      </c>
      <c r="E31" s="5" t="s">
        <v>61</v>
      </c>
      <c r="F31" s="1" t="s">
        <v>62</v>
      </c>
      <c r="G31" s="14">
        <v>13854414.35</v>
      </c>
      <c r="H31" s="14">
        <v>5308716.1100000003</v>
      </c>
      <c r="I31" s="14">
        <v>3302583.33</v>
      </c>
      <c r="J31" s="14">
        <f t="shared" si="0"/>
        <v>22465713.789999999</v>
      </c>
      <c r="K31" s="18">
        <v>22645856.719999999</v>
      </c>
      <c r="L31" s="23"/>
      <c r="M31" s="23"/>
      <c r="N31" s="23"/>
      <c r="O31" s="14">
        <f t="shared" si="1"/>
        <v>180142.9299999997</v>
      </c>
      <c r="P31" s="24"/>
    </row>
    <row r="32" spans="1:16">
      <c r="A32" s="4">
        <v>221</v>
      </c>
      <c r="B32" s="4" t="s">
        <v>6</v>
      </c>
      <c r="C32" s="5" t="s">
        <v>45</v>
      </c>
      <c r="D32" s="5" t="s">
        <v>46</v>
      </c>
      <c r="E32" s="5" t="s">
        <v>63</v>
      </c>
      <c r="F32" s="1" t="s">
        <v>64</v>
      </c>
      <c r="G32" s="14">
        <v>14030604.01</v>
      </c>
      <c r="H32" s="14">
        <v>4727592.8899999997</v>
      </c>
      <c r="I32" s="14">
        <v>3106786.45</v>
      </c>
      <c r="J32" s="14">
        <f t="shared" si="0"/>
        <v>21864983.349999998</v>
      </c>
      <c r="K32" s="18">
        <v>25315305.309999999</v>
      </c>
      <c r="L32" s="23"/>
      <c r="M32" s="23"/>
      <c r="N32" s="23"/>
      <c r="O32" s="14">
        <f t="shared" si="1"/>
        <v>3450321.9600000009</v>
      </c>
      <c r="P32" s="24"/>
    </row>
    <row r="33" spans="1:16">
      <c r="A33" s="4">
        <v>222</v>
      </c>
      <c r="B33" s="4" t="s">
        <v>6</v>
      </c>
      <c r="C33" s="5" t="s">
        <v>45</v>
      </c>
      <c r="D33" s="5" t="s">
        <v>46</v>
      </c>
      <c r="E33" s="5" t="s">
        <v>65</v>
      </c>
      <c r="F33" s="1" t="s">
        <v>66</v>
      </c>
      <c r="G33" s="14">
        <v>9505873.9399999995</v>
      </c>
      <c r="H33" s="14">
        <v>5219949.63</v>
      </c>
      <c r="I33" s="14">
        <v>2512037.8899999997</v>
      </c>
      <c r="J33" s="14">
        <f t="shared" si="0"/>
        <v>17237861.460000001</v>
      </c>
      <c r="K33" s="18">
        <v>18685032.609999999</v>
      </c>
      <c r="L33" s="23"/>
      <c r="M33" s="23"/>
      <c r="N33" s="23"/>
      <c r="O33" s="14">
        <f t="shared" si="1"/>
        <v>1447171.1499999985</v>
      </c>
      <c r="P33" s="24"/>
    </row>
    <row r="34" spans="1:16">
      <c r="A34" s="4">
        <v>223</v>
      </c>
      <c r="B34" s="4" t="s">
        <v>6</v>
      </c>
      <c r="C34" s="5" t="s">
        <v>45</v>
      </c>
      <c r="D34" s="5" t="s">
        <v>46</v>
      </c>
      <c r="E34" s="5" t="s">
        <v>67</v>
      </c>
      <c r="F34" s="1" t="s">
        <v>68</v>
      </c>
      <c r="G34" s="14">
        <v>11175969.199999999</v>
      </c>
      <c r="H34" s="14">
        <v>3996587.27</v>
      </c>
      <c r="I34" s="14">
        <v>2583746.6499999994</v>
      </c>
      <c r="J34" s="14">
        <f t="shared" si="0"/>
        <v>17756303.119999997</v>
      </c>
      <c r="K34" s="18">
        <v>22490102.02</v>
      </c>
      <c r="L34" s="23"/>
      <c r="M34" s="23"/>
      <c r="N34" s="23"/>
      <c r="O34" s="14">
        <f t="shared" si="1"/>
        <v>4733798.9000000022</v>
      </c>
      <c r="P34" s="24"/>
    </row>
    <row r="35" spans="1:16">
      <c r="A35" s="4">
        <v>224</v>
      </c>
      <c r="B35" s="4" t="s">
        <v>6</v>
      </c>
      <c r="C35" s="5" t="s">
        <v>45</v>
      </c>
      <c r="D35" s="5" t="s">
        <v>46</v>
      </c>
      <c r="E35" s="5" t="s">
        <v>69</v>
      </c>
      <c r="F35" s="1" t="s">
        <v>70</v>
      </c>
      <c r="G35" s="14">
        <v>25911434.719999999</v>
      </c>
      <c r="H35" s="14">
        <v>8263321.0300000003</v>
      </c>
      <c r="I35" s="14">
        <v>6131728.5499999998</v>
      </c>
      <c r="J35" s="14">
        <f t="shared" si="0"/>
        <v>40306484.299999997</v>
      </c>
      <c r="K35" s="18">
        <v>39482414.030000001</v>
      </c>
      <c r="L35" s="23"/>
      <c r="M35" s="23"/>
      <c r="N35" s="23"/>
      <c r="O35" s="14">
        <f t="shared" si="1"/>
        <v>-824070.26999999583</v>
      </c>
      <c r="P35" s="24"/>
    </row>
    <row r="36" spans="1:16">
      <c r="A36" s="4">
        <v>225</v>
      </c>
      <c r="B36" s="4" t="s">
        <v>6</v>
      </c>
      <c r="C36" s="5" t="s">
        <v>45</v>
      </c>
      <c r="D36" s="5" t="s">
        <v>46</v>
      </c>
      <c r="E36" s="5" t="s">
        <v>71</v>
      </c>
      <c r="F36" s="1" t="s">
        <v>72</v>
      </c>
      <c r="G36" s="14">
        <v>3451961.54</v>
      </c>
      <c r="H36" s="14">
        <v>711452.18</v>
      </c>
      <c r="I36" s="14">
        <v>754809.46</v>
      </c>
      <c r="J36" s="14">
        <f t="shared" si="0"/>
        <v>4918223.18</v>
      </c>
      <c r="K36" s="18">
        <v>10915141.949999999</v>
      </c>
      <c r="L36" s="23"/>
      <c r="M36" s="23"/>
      <c r="N36" s="23"/>
      <c r="O36" s="14">
        <f t="shared" si="1"/>
        <v>5996918.7699999996</v>
      </c>
      <c r="P36" s="24"/>
    </row>
    <row r="37" spans="1:16">
      <c r="A37" s="4">
        <v>226</v>
      </c>
      <c r="B37" s="4" t="s">
        <v>6</v>
      </c>
      <c r="C37" s="5" t="s">
        <v>45</v>
      </c>
      <c r="D37" s="5" t="s">
        <v>46</v>
      </c>
      <c r="E37" s="5" t="s">
        <v>73</v>
      </c>
      <c r="F37" s="1" t="s">
        <v>74</v>
      </c>
      <c r="G37" s="14">
        <v>14094112.08</v>
      </c>
      <c r="H37" s="14">
        <v>4351326.07</v>
      </c>
      <c r="I37" s="14">
        <v>3604797.8499999996</v>
      </c>
      <c r="J37" s="14">
        <f t="shared" si="0"/>
        <v>22050236</v>
      </c>
      <c r="K37" s="18">
        <v>27550631.199999999</v>
      </c>
      <c r="L37" s="23"/>
      <c r="M37" s="23"/>
      <c r="N37" s="23"/>
      <c r="O37" s="14">
        <f t="shared" si="1"/>
        <v>5500395.1999999993</v>
      </c>
      <c r="P37" s="24"/>
    </row>
    <row r="38" spans="1:16">
      <c r="A38" s="4">
        <v>227</v>
      </c>
      <c r="B38" s="4" t="s">
        <v>6</v>
      </c>
      <c r="C38" s="5" t="s">
        <v>45</v>
      </c>
      <c r="D38" s="5" t="s">
        <v>46</v>
      </c>
      <c r="E38" s="5" t="s">
        <v>75</v>
      </c>
      <c r="F38" s="1" t="s">
        <v>76</v>
      </c>
      <c r="G38" s="14">
        <v>7260430.5099999998</v>
      </c>
      <c r="H38" s="14">
        <v>2341993.5</v>
      </c>
      <c r="I38" s="14">
        <v>1284812.2699999998</v>
      </c>
      <c r="J38" s="14">
        <f t="shared" si="0"/>
        <v>10887236.279999999</v>
      </c>
      <c r="K38" s="18">
        <v>12654150.84</v>
      </c>
      <c r="L38" s="23"/>
      <c r="M38" s="23"/>
      <c r="N38" s="23"/>
      <c r="O38" s="14">
        <f t="shared" si="1"/>
        <v>1766914.5600000005</v>
      </c>
      <c r="P38" s="24"/>
    </row>
    <row r="39" spans="1:16">
      <c r="A39" s="4">
        <v>228</v>
      </c>
      <c r="B39" s="4" t="s">
        <v>6</v>
      </c>
      <c r="C39" s="5" t="s">
        <v>45</v>
      </c>
      <c r="D39" s="5" t="s">
        <v>46</v>
      </c>
      <c r="E39" s="5" t="s">
        <v>77</v>
      </c>
      <c r="F39" s="1" t="s">
        <v>78</v>
      </c>
      <c r="G39" s="14">
        <v>2428783.9700000002</v>
      </c>
      <c r="H39" s="14">
        <v>2047447.35</v>
      </c>
      <c r="I39" s="14">
        <v>484082.95999999996</v>
      </c>
      <c r="J39" s="14">
        <f t="shared" si="0"/>
        <v>4960314.28</v>
      </c>
      <c r="K39" s="18">
        <v>10085785.279999999</v>
      </c>
      <c r="L39" s="23"/>
      <c r="M39" s="23"/>
      <c r="N39" s="23"/>
      <c r="O39" s="14">
        <f t="shared" si="1"/>
        <v>5125470.9999999991</v>
      </c>
      <c r="P39" s="24"/>
    </row>
    <row r="40" spans="1:16" s="31" customFormat="1">
      <c r="A40" s="26"/>
      <c r="B40" s="26"/>
      <c r="C40" s="32"/>
      <c r="D40" s="28" t="s">
        <v>79</v>
      </c>
      <c r="E40" s="27"/>
      <c r="F40" s="27"/>
      <c r="G40" s="29">
        <f>G24+G25+G26+G27+G28+G29+G30+G31+G32+G33+G34+G35+G36+G37+G38+G39</f>
        <v>248881172.81999996</v>
      </c>
      <c r="H40" s="29">
        <f t="shared" ref="H40:K40" si="14">H24+H25+H26+H27+H28+H29+H30+H31+H32+H33+H34+H35+H36+H37+H38+H39</f>
        <v>220886692.02000001</v>
      </c>
      <c r="I40" s="29">
        <f t="shared" si="14"/>
        <v>57773990.950000003</v>
      </c>
      <c r="J40" s="29">
        <f t="shared" si="14"/>
        <v>527541855.79000002</v>
      </c>
      <c r="K40" s="29">
        <f t="shared" si="14"/>
        <v>543243409.96000004</v>
      </c>
      <c r="L40" s="29">
        <f t="shared" ref="L40" si="15">L24+L25+L26+L27+L28+L29+L30+L31+L32+L33+L34+L35+L36+L37+L38+L39</f>
        <v>0</v>
      </c>
      <c r="M40" s="29">
        <f t="shared" ref="M40" si="16">M24+M25+M26+M27+M28+M29+M30+M31+M32+M33+M34+M35+M36+M37+M38+M39</f>
        <v>0</v>
      </c>
      <c r="N40" s="29">
        <f t="shared" ref="N40" si="17">N24+N25+N26+N27+N28+N29+N30+N31+N32+N33+N34+N35+N36+N37+N38+N39</f>
        <v>0</v>
      </c>
      <c r="O40" s="29">
        <f t="shared" ref="O40" si="18">O24+O25+O26+O27+O28+O29+O30+O31+O32+O33+O34+O35+O36+O37+O38+O39</f>
        <v>15701554.169999987</v>
      </c>
      <c r="P40" s="30"/>
    </row>
    <row r="41" spans="1:16">
      <c r="A41" s="6">
        <v>229</v>
      </c>
      <c r="B41" s="6" t="s">
        <v>6</v>
      </c>
      <c r="C41" s="5" t="s">
        <v>80</v>
      </c>
      <c r="D41" s="7" t="s">
        <v>81</v>
      </c>
      <c r="E41" s="7" t="s">
        <v>82</v>
      </c>
      <c r="F41" s="1" t="s">
        <v>83</v>
      </c>
      <c r="G41" s="14">
        <v>8936721.7899999991</v>
      </c>
      <c r="H41" s="14">
        <v>29409205.789999999</v>
      </c>
      <c r="I41" s="14">
        <v>1547918.3600000003</v>
      </c>
      <c r="J41" s="14">
        <f t="shared" si="0"/>
        <v>39893845.939999998</v>
      </c>
      <c r="K41" s="18">
        <v>41199193.060000002</v>
      </c>
      <c r="L41" s="23"/>
      <c r="M41" s="23"/>
      <c r="N41" s="23"/>
      <c r="O41" s="14">
        <f t="shared" si="1"/>
        <v>1305347.1200000048</v>
      </c>
      <c r="P41" s="24"/>
    </row>
    <row r="42" spans="1:16">
      <c r="A42" s="4">
        <v>230</v>
      </c>
      <c r="B42" s="4" t="s">
        <v>6</v>
      </c>
      <c r="C42" s="5" t="s">
        <v>80</v>
      </c>
      <c r="D42" s="5" t="s">
        <v>81</v>
      </c>
      <c r="E42" s="5" t="s">
        <v>84</v>
      </c>
      <c r="F42" s="1" t="s">
        <v>85</v>
      </c>
      <c r="G42" s="14">
        <v>5955439.1799999997</v>
      </c>
      <c r="H42" s="14">
        <v>2201470.7599999998</v>
      </c>
      <c r="I42" s="14">
        <v>1160805.0900000001</v>
      </c>
      <c r="J42" s="14">
        <f t="shared" si="0"/>
        <v>9317715.0299999993</v>
      </c>
      <c r="K42" s="18">
        <v>15802639</v>
      </c>
      <c r="L42" s="23"/>
      <c r="M42" s="23"/>
      <c r="N42" s="23"/>
      <c r="O42" s="14">
        <f t="shared" si="1"/>
        <v>6484923.9700000007</v>
      </c>
      <c r="P42" s="24"/>
    </row>
    <row r="43" spans="1:16">
      <c r="A43" s="4">
        <v>231</v>
      </c>
      <c r="B43" s="4" t="s">
        <v>6</v>
      </c>
      <c r="C43" s="5" t="s">
        <v>80</v>
      </c>
      <c r="D43" s="5" t="s">
        <v>81</v>
      </c>
      <c r="E43" s="5" t="s">
        <v>86</v>
      </c>
      <c r="F43" s="1" t="s">
        <v>87</v>
      </c>
      <c r="G43" s="14">
        <v>6700024.46</v>
      </c>
      <c r="H43" s="14">
        <v>3861654.92</v>
      </c>
      <c r="I43" s="14">
        <v>1428842.5899999999</v>
      </c>
      <c r="J43" s="14">
        <f t="shared" si="0"/>
        <v>11990521.969999999</v>
      </c>
      <c r="K43" s="18">
        <v>16676931.33</v>
      </c>
      <c r="L43" s="23"/>
      <c r="M43" s="23"/>
      <c r="N43" s="23"/>
      <c r="O43" s="14">
        <f t="shared" si="1"/>
        <v>4686409.3600000013</v>
      </c>
      <c r="P43" s="24"/>
    </row>
    <row r="44" spans="1:16">
      <c r="A44" s="4">
        <v>232</v>
      </c>
      <c r="B44" s="4" t="s">
        <v>6</v>
      </c>
      <c r="C44" s="5" t="s">
        <v>80</v>
      </c>
      <c r="D44" s="5" t="s">
        <v>81</v>
      </c>
      <c r="E44" s="5" t="s">
        <v>88</v>
      </c>
      <c r="F44" s="1" t="s">
        <v>89</v>
      </c>
      <c r="G44" s="14">
        <v>19954239.710000001</v>
      </c>
      <c r="H44" s="14">
        <v>11072820.58</v>
      </c>
      <c r="I44" s="14">
        <v>4202121.21</v>
      </c>
      <c r="J44" s="14">
        <f t="shared" si="0"/>
        <v>35229181.5</v>
      </c>
      <c r="K44" s="18">
        <v>32819831.920000002</v>
      </c>
      <c r="L44" s="23"/>
      <c r="M44" s="23"/>
      <c r="N44" s="23"/>
      <c r="O44" s="14">
        <f t="shared" si="1"/>
        <v>-2409349.5799999982</v>
      </c>
      <c r="P44" s="24"/>
    </row>
    <row r="45" spans="1:16">
      <c r="A45" s="4">
        <v>233</v>
      </c>
      <c r="B45" s="4" t="s">
        <v>6</v>
      </c>
      <c r="C45" s="5" t="s">
        <v>80</v>
      </c>
      <c r="D45" s="5" t="s">
        <v>81</v>
      </c>
      <c r="E45" s="5" t="s">
        <v>90</v>
      </c>
      <c r="F45" s="1" t="s">
        <v>91</v>
      </c>
      <c r="G45" s="14">
        <v>12959663.34</v>
      </c>
      <c r="H45" s="14">
        <v>6293507.2800000003</v>
      </c>
      <c r="I45" s="14">
        <v>2535323.2999999998</v>
      </c>
      <c r="J45" s="14">
        <f t="shared" si="0"/>
        <v>21788493.920000002</v>
      </c>
      <c r="K45" s="18">
        <v>24354738.990000002</v>
      </c>
      <c r="L45" s="23"/>
      <c r="M45" s="23"/>
      <c r="N45" s="23"/>
      <c r="O45" s="14">
        <f t="shared" si="1"/>
        <v>2566245.0700000003</v>
      </c>
      <c r="P45" s="24"/>
    </row>
    <row r="46" spans="1:16">
      <c r="A46" s="4">
        <v>234</v>
      </c>
      <c r="B46" s="4" t="s">
        <v>6</v>
      </c>
      <c r="C46" s="5" t="s">
        <v>80</v>
      </c>
      <c r="D46" s="5" t="s">
        <v>81</v>
      </c>
      <c r="E46" s="5" t="s">
        <v>92</v>
      </c>
      <c r="F46" s="1" t="s">
        <v>93</v>
      </c>
      <c r="G46" s="14">
        <v>21465299.469999999</v>
      </c>
      <c r="H46" s="14">
        <v>10955118.16</v>
      </c>
      <c r="I46" s="14">
        <v>4541959.2000000011</v>
      </c>
      <c r="J46" s="14">
        <f t="shared" si="0"/>
        <v>36962376.829999998</v>
      </c>
      <c r="K46" s="18">
        <v>41364975.07</v>
      </c>
      <c r="L46" s="23"/>
      <c r="M46" s="23"/>
      <c r="N46" s="23"/>
      <c r="O46" s="14">
        <f t="shared" si="1"/>
        <v>4402598.2400000021</v>
      </c>
      <c r="P46" s="24"/>
    </row>
    <row r="47" spans="1:16">
      <c r="A47" s="4">
        <v>235</v>
      </c>
      <c r="B47" s="4" t="s">
        <v>6</v>
      </c>
      <c r="C47" s="5" t="s">
        <v>80</v>
      </c>
      <c r="D47" s="5" t="s">
        <v>81</v>
      </c>
      <c r="E47" s="5" t="s">
        <v>94</v>
      </c>
      <c r="F47" s="1" t="s">
        <v>95</v>
      </c>
      <c r="G47" s="14">
        <v>4620130.91</v>
      </c>
      <c r="H47" s="14">
        <v>2075283.87</v>
      </c>
      <c r="I47" s="14">
        <v>996617.25999999978</v>
      </c>
      <c r="J47" s="14">
        <f t="shared" si="0"/>
        <v>7692032.04</v>
      </c>
      <c r="K47" s="18">
        <v>16913709.440000001</v>
      </c>
      <c r="L47" s="23"/>
      <c r="M47" s="23"/>
      <c r="N47" s="23"/>
      <c r="O47" s="14">
        <f t="shared" si="1"/>
        <v>9221677.4000000022</v>
      </c>
      <c r="P47" s="24"/>
    </row>
    <row r="48" spans="1:16" s="31" customFormat="1">
      <c r="A48" s="26"/>
      <c r="B48" s="26"/>
      <c r="C48" s="32"/>
      <c r="D48" s="28" t="s">
        <v>96</v>
      </c>
      <c r="E48" s="27"/>
      <c r="F48" s="27"/>
      <c r="G48" s="29">
        <f>G41+G42+G43+G44+G45+G46+G47</f>
        <v>80591518.859999999</v>
      </c>
      <c r="H48" s="29">
        <f t="shared" ref="H48:K48" si="19">H41+H42+H43+H44+H45+H46+H47</f>
        <v>65869061.359999992</v>
      </c>
      <c r="I48" s="29">
        <f t="shared" si="19"/>
        <v>16413587.010000002</v>
      </c>
      <c r="J48" s="29">
        <f t="shared" si="19"/>
        <v>162874167.22999999</v>
      </c>
      <c r="K48" s="29">
        <f t="shared" si="19"/>
        <v>189132018.81</v>
      </c>
      <c r="L48" s="29">
        <f t="shared" ref="L48" si="20">L41+L42+L43+L44+L45+L46+L47</f>
        <v>0</v>
      </c>
      <c r="M48" s="29">
        <f t="shared" ref="M48" si="21">M41+M42+M43+M44+M45+M46+M47</f>
        <v>0</v>
      </c>
      <c r="N48" s="29">
        <f t="shared" ref="N48" si="22">N41+N42+N43+N44+N45+N46+N47</f>
        <v>0</v>
      </c>
      <c r="O48" s="29">
        <f t="shared" ref="O48" si="23">O41+O42+O43+O44+O45+O46+O47</f>
        <v>26257851.580000013</v>
      </c>
      <c r="P48" s="30"/>
    </row>
    <row r="49" spans="1:16">
      <c r="A49" s="6">
        <v>236</v>
      </c>
      <c r="B49" s="6" t="s">
        <v>6</v>
      </c>
      <c r="C49" s="5" t="s">
        <v>97</v>
      </c>
      <c r="D49" s="7" t="s">
        <v>98</v>
      </c>
      <c r="E49" s="7" t="s">
        <v>99</v>
      </c>
      <c r="F49" s="1" t="s">
        <v>100</v>
      </c>
      <c r="G49" s="14">
        <v>67222893.930000007</v>
      </c>
      <c r="H49" s="14">
        <v>105695790.70999999</v>
      </c>
      <c r="I49" s="14">
        <v>12826083.559999999</v>
      </c>
      <c r="J49" s="14">
        <f t="shared" si="0"/>
        <v>185744768.19999999</v>
      </c>
      <c r="K49" s="18">
        <v>174858195.34</v>
      </c>
      <c r="L49" s="23"/>
      <c r="M49" s="23"/>
      <c r="N49" s="23"/>
      <c r="O49" s="14">
        <f t="shared" si="1"/>
        <v>-10886572.859999985</v>
      </c>
      <c r="P49" s="24"/>
    </row>
    <row r="50" spans="1:16">
      <c r="A50" s="4">
        <v>237</v>
      </c>
      <c r="B50" s="4" t="s">
        <v>6</v>
      </c>
      <c r="C50" s="5" t="s">
        <v>97</v>
      </c>
      <c r="D50" s="5" t="s">
        <v>98</v>
      </c>
      <c r="E50" s="5" t="s">
        <v>101</v>
      </c>
      <c r="F50" s="1" t="s">
        <v>102</v>
      </c>
      <c r="G50" s="14">
        <v>15022930.310000001</v>
      </c>
      <c r="H50" s="14">
        <v>31556072.280000001</v>
      </c>
      <c r="I50" s="14">
        <v>3362233.8600000013</v>
      </c>
      <c r="J50" s="14">
        <f t="shared" si="0"/>
        <v>49941236.450000003</v>
      </c>
      <c r="K50" s="18">
        <v>45716423.129999995</v>
      </c>
      <c r="L50" s="23"/>
      <c r="M50" s="23"/>
      <c r="N50" s="23"/>
      <c r="O50" s="14">
        <f t="shared" si="1"/>
        <v>-4224813.3200000077</v>
      </c>
      <c r="P50" s="24"/>
    </row>
    <row r="51" spans="1:16">
      <c r="A51" s="4">
        <v>238</v>
      </c>
      <c r="B51" s="4" t="s">
        <v>6</v>
      </c>
      <c r="C51" s="5" t="s">
        <v>97</v>
      </c>
      <c r="D51" s="5" t="s">
        <v>98</v>
      </c>
      <c r="E51" s="5" t="s">
        <v>103</v>
      </c>
      <c r="F51" s="1" t="s">
        <v>104</v>
      </c>
      <c r="G51" s="14">
        <v>28594878.23</v>
      </c>
      <c r="H51" s="14">
        <v>8030475.6399999997</v>
      </c>
      <c r="I51" s="14">
        <v>6244510.8599999994</v>
      </c>
      <c r="J51" s="14">
        <f t="shared" si="0"/>
        <v>42869864.729999997</v>
      </c>
      <c r="K51" s="18">
        <v>49089385.020000003</v>
      </c>
      <c r="L51" s="23"/>
      <c r="M51" s="23"/>
      <c r="N51" s="23"/>
      <c r="O51" s="14">
        <f t="shared" si="1"/>
        <v>6219520.2900000066</v>
      </c>
      <c r="P51" s="24"/>
    </row>
    <row r="52" spans="1:16">
      <c r="A52" s="4">
        <v>239</v>
      </c>
      <c r="B52" s="4" t="s">
        <v>6</v>
      </c>
      <c r="C52" s="5" t="s">
        <v>97</v>
      </c>
      <c r="D52" s="5" t="s">
        <v>98</v>
      </c>
      <c r="E52" s="5" t="s">
        <v>105</v>
      </c>
      <c r="F52" s="1" t="s">
        <v>106</v>
      </c>
      <c r="G52" s="14">
        <v>33344992.32</v>
      </c>
      <c r="H52" s="14">
        <v>18074882.940000001</v>
      </c>
      <c r="I52" s="14">
        <v>7477056.0300000003</v>
      </c>
      <c r="J52" s="14">
        <f t="shared" si="0"/>
        <v>58896931.290000007</v>
      </c>
      <c r="K52" s="18">
        <v>59161066.230000004</v>
      </c>
      <c r="L52" s="23"/>
      <c r="M52" s="23"/>
      <c r="N52" s="23"/>
      <c r="O52" s="14">
        <f t="shared" si="1"/>
        <v>264134.93999999762</v>
      </c>
      <c r="P52" s="24"/>
    </row>
    <row r="53" spans="1:16">
      <c r="A53" s="4">
        <v>240</v>
      </c>
      <c r="B53" s="4" t="s">
        <v>6</v>
      </c>
      <c r="C53" s="5" t="s">
        <v>97</v>
      </c>
      <c r="D53" s="5" t="s">
        <v>98</v>
      </c>
      <c r="E53" s="5" t="s">
        <v>107</v>
      </c>
      <c r="F53" s="1" t="s">
        <v>108</v>
      </c>
      <c r="G53" s="14">
        <v>43122513.469999999</v>
      </c>
      <c r="H53" s="14">
        <v>26410988.850000001</v>
      </c>
      <c r="I53" s="14">
        <v>10244696.02</v>
      </c>
      <c r="J53" s="14">
        <f t="shared" si="0"/>
        <v>79778198.339999989</v>
      </c>
      <c r="K53" s="18">
        <v>81102262.340000004</v>
      </c>
      <c r="L53" s="23"/>
      <c r="M53" s="23"/>
      <c r="N53" s="23"/>
      <c r="O53" s="14">
        <f t="shared" si="1"/>
        <v>1324064.0000000149</v>
      </c>
      <c r="P53" s="24"/>
    </row>
    <row r="54" spans="1:16">
      <c r="A54" s="4">
        <v>241</v>
      </c>
      <c r="B54" s="4" t="s">
        <v>6</v>
      </c>
      <c r="C54" s="5" t="s">
        <v>97</v>
      </c>
      <c r="D54" s="5" t="s">
        <v>98</v>
      </c>
      <c r="E54" s="5" t="s">
        <v>109</v>
      </c>
      <c r="F54" s="1" t="s">
        <v>110</v>
      </c>
      <c r="G54" s="14">
        <v>14571700.49</v>
      </c>
      <c r="H54" s="14">
        <v>6341531.0599999996</v>
      </c>
      <c r="I54" s="14">
        <v>2980032.38</v>
      </c>
      <c r="J54" s="14">
        <f t="shared" si="0"/>
        <v>23893263.93</v>
      </c>
      <c r="K54" s="18">
        <v>27959274.34</v>
      </c>
      <c r="L54" s="23"/>
      <c r="M54" s="23"/>
      <c r="N54" s="23"/>
      <c r="O54" s="14">
        <f t="shared" si="1"/>
        <v>4066010.41</v>
      </c>
      <c r="P54" s="24"/>
    </row>
    <row r="55" spans="1:16">
      <c r="A55" s="4">
        <v>242</v>
      </c>
      <c r="B55" s="4" t="s">
        <v>6</v>
      </c>
      <c r="C55" s="5" t="s">
        <v>97</v>
      </c>
      <c r="D55" s="5" t="s">
        <v>98</v>
      </c>
      <c r="E55" s="5" t="s">
        <v>111</v>
      </c>
      <c r="F55" s="1" t="s">
        <v>112</v>
      </c>
      <c r="G55" s="14">
        <v>10315790.48</v>
      </c>
      <c r="H55" s="14">
        <v>4595726.28</v>
      </c>
      <c r="I55" s="14">
        <v>2274269.34</v>
      </c>
      <c r="J55" s="14">
        <f t="shared" si="0"/>
        <v>17185786.100000001</v>
      </c>
      <c r="K55" s="18">
        <v>27141192.640000001</v>
      </c>
      <c r="L55" s="23"/>
      <c r="M55" s="23"/>
      <c r="N55" s="23"/>
      <c r="O55" s="14">
        <f t="shared" si="1"/>
        <v>9955406.5399999991</v>
      </c>
      <c r="P55" s="24"/>
    </row>
    <row r="56" spans="1:16">
      <c r="A56" s="4">
        <v>243</v>
      </c>
      <c r="B56" s="4" t="s">
        <v>6</v>
      </c>
      <c r="C56" s="5" t="s">
        <v>97</v>
      </c>
      <c r="D56" s="5" t="s">
        <v>98</v>
      </c>
      <c r="E56" s="5" t="s">
        <v>113</v>
      </c>
      <c r="F56" s="1" t="s">
        <v>114</v>
      </c>
      <c r="G56" s="14">
        <v>6269286.79</v>
      </c>
      <c r="H56" s="14">
        <v>2899026.1</v>
      </c>
      <c r="I56" s="14">
        <v>1326450.77</v>
      </c>
      <c r="J56" s="14">
        <f t="shared" si="0"/>
        <v>10494763.66</v>
      </c>
      <c r="K56" s="18">
        <v>16339240.970000001</v>
      </c>
      <c r="L56" s="23"/>
      <c r="M56" s="23"/>
      <c r="N56" s="23"/>
      <c r="O56" s="14">
        <f t="shared" si="1"/>
        <v>5844477.3100000005</v>
      </c>
      <c r="P56" s="24"/>
    </row>
    <row r="57" spans="1:16">
      <c r="A57" s="4">
        <v>244</v>
      </c>
      <c r="B57" s="4" t="s">
        <v>6</v>
      </c>
      <c r="C57" s="5" t="s">
        <v>97</v>
      </c>
      <c r="D57" s="5" t="s">
        <v>98</v>
      </c>
      <c r="E57" s="5" t="s">
        <v>115</v>
      </c>
      <c r="F57" s="1" t="s">
        <v>116</v>
      </c>
      <c r="G57" s="14">
        <v>11283714.99</v>
      </c>
      <c r="H57" s="14">
        <v>3688221.36</v>
      </c>
      <c r="I57" s="14">
        <v>2478303.5000000005</v>
      </c>
      <c r="J57" s="14">
        <f t="shared" si="0"/>
        <v>17450239.850000001</v>
      </c>
      <c r="K57" s="18">
        <v>25389464.039999999</v>
      </c>
      <c r="L57" s="23"/>
      <c r="M57" s="23"/>
      <c r="N57" s="23"/>
      <c r="O57" s="14">
        <f t="shared" si="1"/>
        <v>7939224.1899999976</v>
      </c>
      <c r="P57" s="24"/>
    </row>
    <row r="58" spans="1:16">
      <c r="A58" s="4">
        <v>245</v>
      </c>
      <c r="B58" s="4" t="s">
        <v>6</v>
      </c>
      <c r="C58" s="5" t="s">
        <v>97</v>
      </c>
      <c r="D58" s="5" t="s">
        <v>98</v>
      </c>
      <c r="E58" s="5" t="s">
        <v>117</v>
      </c>
      <c r="F58" s="1" t="s">
        <v>118</v>
      </c>
      <c r="G58" s="14">
        <v>11492245.720000001</v>
      </c>
      <c r="H58" s="14">
        <v>4967827.33</v>
      </c>
      <c r="I58" s="14">
        <v>2780805.56</v>
      </c>
      <c r="J58" s="14">
        <f t="shared" si="0"/>
        <v>19240878.609999999</v>
      </c>
      <c r="K58" s="18">
        <v>27423537.600000001</v>
      </c>
      <c r="L58" s="23"/>
      <c r="M58" s="23"/>
      <c r="N58" s="23"/>
      <c r="O58" s="14">
        <f t="shared" si="1"/>
        <v>8182658.9900000021</v>
      </c>
      <c r="P58" s="24"/>
    </row>
    <row r="59" spans="1:16">
      <c r="A59" s="4">
        <v>246</v>
      </c>
      <c r="B59" s="4" t="s">
        <v>6</v>
      </c>
      <c r="C59" s="5" t="s">
        <v>97</v>
      </c>
      <c r="D59" s="5" t="s">
        <v>98</v>
      </c>
      <c r="E59" s="5" t="s">
        <v>119</v>
      </c>
      <c r="F59" s="1" t="s">
        <v>120</v>
      </c>
      <c r="G59" s="14">
        <v>15224011.92</v>
      </c>
      <c r="H59" s="14">
        <v>6387656.3099999996</v>
      </c>
      <c r="I59" s="14">
        <v>2734613.7999999993</v>
      </c>
      <c r="J59" s="14">
        <f t="shared" si="0"/>
        <v>24346282.030000001</v>
      </c>
      <c r="K59" s="18">
        <v>30730004.109999999</v>
      </c>
      <c r="L59" s="23"/>
      <c r="M59" s="23"/>
      <c r="N59" s="23"/>
      <c r="O59" s="14">
        <f t="shared" si="1"/>
        <v>6383722.0799999982</v>
      </c>
      <c r="P59" s="24"/>
    </row>
    <row r="60" spans="1:16" s="31" customFormat="1">
      <c r="A60" s="26"/>
      <c r="B60" s="26"/>
      <c r="C60" s="32"/>
      <c r="D60" s="28" t="s">
        <v>121</v>
      </c>
      <c r="E60" s="27"/>
      <c r="F60" s="27"/>
      <c r="G60" s="29">
        <f>G49+G50+G51+G52+G53+G54+G55+G56+G57+G58+G59</f>
        <v>256464958.65000001</v>
      </c>
      <c r="H60" s="29">
        <f t="shared" ref="H60:K60" si="24">H49+H50+H51+H52+H53+H54+H55+H56+H57+H58+H59</f>
        <v>218648198.86000001</v>
      </c>
      <c r="I60" s="29">
        <f t="shared" si="24"/>
        <v>54729055.68</v>
      </c>
      <c r="J60" s="29">
        <f t="shared" si="24"/>
        <v>529842213.19000006</v>
      </c>
      <c r="K60" s="29">
        <f t="shared" si="24"/>
        <v>564910045.76000011</v>
      </c>
      <c r="L60" s="29">
        <f t="shared" ref="L60" si="25">L49+L50+L51+L52+L53+L54+L55+L56+L57+L58+L59</f>
        <v>0</v>
      </c>
      <c r="M60" s="29">
        <f t="shared" ref="M60" si="26">M49+M50+M51+M52+M53+M54+M55+M56+M57+M58+M59</f>
        <v>0</v>
      </c>
      <c r="N60" s="29">
        <f t="shared" ref="N60" si="27">N49+N50+N51+N52+N53+N54+N55+N56+N57+N58+N59</f>
        <v>0</v>
      </c>
      <c r="O60" s="29">
        <f t="shared" ref="O60" si="28">O49+O50+O51+O52+O53+O54+O55+O56+O57+O58+O59</f>
        <v>35067832.570000023</v>
      </c>
      <c r="P60" s="30"/>
    </row>
    <row r="61" spans="1:16">
      <c r="A61" s="6">
        <v>247</v>
      </c>
      <c r="B61" s="6" t="s">
        <v>6</v>
      </c>
      <c r="C61" s="5" t="s">
        <v>122</v>
      </c>
      <c r="D61" s="7" t="s">
        <v>123</v>
      </c>
      <c r="E61" s="7" t="s">
        <v>124</v>
      </c>
      <c r="F61" s="1" t="s">
        <v>125</v>
      </c>
      <c r="G61" s="14">
        <v>-7172121.2300000004</v>
      </c>
      <c r="H61" s="14">
        <v>-4975654.7699999996</v>
      </c>
      <c r="I61" s="14">
        <v>-1330017.9600000009</v>
      </c>
      <c r="J61" s="14">
        <f t="shared" si="0"/>
        <v>-13477793.960000001</v>
      </c>
      <c r="K61" s="18">
        <v>5824869.8200000003</v>
      </c>
      <c r="L61" s="23"/>
      <c r="M61" s="23"/>
      <c r="N61" s="23"/>
      <c r="O61" s="14">
        <f t="shared" si="1"/>
        <v>19302663.780000001</v>
      </c>
      <c r="P61" s="24"/>
    </row>
    <row r="62" spans="1:16">
      <c r="A62" s="4">
        <v>248</v>
      </c>
      <c r="B62" s="4" t="s">
        <v>6</v>
      </c>
      <c r="C62" s="5" t="s">
        <v>122</v>
      </c>
      <c r="D62" s="5" t="s">
        <v>123</v>
      </c>
      <c r="E62" s="5" t="s">
        <v>126</v>
      </c>
      <c r="F62" s="1" t="s">
        <v>127</v>
      </c>
      <c r="G62" s="14">
        <v>7385326.5700000003</v>
      </c>
      <c r="H62" s="14">
        <v>10447626.619999999</v>
      </c>
      <c r="I62" s="14">
        <v>1843389.8399999999</v>
      </c>
      <c r="J62" s="14">
        <f t="shared" si="0"/>
        <v>19676343.029999997</v>
      </c>
      <c r="K62" s="18">
        <v>52088568.909999996</v>
      </c>
      <c r="L62" s="23"/>
      <c r="M62" s="23"/>
      <c r="N62" s="23"/>
      <c r="O62" s="14">
        <f t="shared" si="1"/>
        <v>32412225.879999999</v>
      </c>
      <c r="P62" s="24"/>
    </row>
    <row r="63" spans="1:16">
      <c r="A63" s="4">
        <v>249</v>
      </c>
      <c r="B63" s="4" t="s">
        <v>6</v>
      </c>
      <c r="C63" s="5" t="s">
        <v>122</v>
      </c>
      <c r="D63" s="5" t="s">
        <v>123</v>
      </c>
      <c r="E63" s="5" t="s">
        <v>128</v>
      </c>
      <c r="F63" s="1" t="s">
        <v>129</v>
      </c>
      <c r="G63" s="14">
        <v>8003460.5599999996</v>
      </c>
      <c r="H63" s="14">
        <v>3549627.63</v>
      </c>
      <c r="I63" s="14">
        <v>1399723.5500000003</v>
      </c>
      <c r="J63" s="14">
        <f t="shared" si="0"/>
        <v>12952811.74</v>
      </c>
      <c r="K63" s="18">
        <v>17538091.649999999</v>
      </c>
      <c r="L63" s="23"/>
      <c r="M63" s="23"/>
      <c r="N63" s="23"/>
      <c r="O63" s="14">
        <f t="shared" si="1"/>
        <v>4585279.9099999983</v>
      </c>
      <c r="P63" s="24"/>
    </row>
    <row r="64" spans="1:16">
      <c r="A64" s="4">
        <v>250</v>
      </c>
      <c r="B64" s="4" t="s">
        <v>6</v>
      </c>
      <c r="C64" s="5" t="s">
        <v>122</v>
      </c>
      <c r="D64" s="5" t="s">
        <v>123</v>
      </c>
      <c r="E64" s="5" t="s">
        <v>130</v>
      </c>
      <c r="F64" s="1" t="s">
        <v>131</v>
      </c>
      <c r="G64" s="14">
        <v>8200084.8700000001</v>
      </c>
      <c r="H64" s="14">
        <v>3039933.23</v>
      </c>
      <c r="I64" s="14">
        <v>1427265.5500000003</v>
      </c>
      <c r="J64" s="14">
        <f t="shared" si="0"/>
        <v>12667283.65</v>
      </c>
      <c r="K64" s="18">
        <v>19715615.57</v>
      </c>
      <c r="L64" s="23"/>
      <c r="M64" s="23"/>
      <c r="N64" s="23"/>
      <c r="O64" s="14">
        <f t="shared" si="1"/>
        <v>7048331.9199999999</v>
      </c>
      <c r="P64" s="24"/>
    </row>
    <row r="65" spans="1:16">
      <c r="A65" s="4">
        <v>251</v>
      </c>
      <c r="B65" s="4" t="s">
        <v>6</v>
      </c>
      <c r="C65" s="5" t="s">
        <v>122</v>
      </c>
      <c r="D65" s="5" t="s">
        <v>123</v>
      </c>
      <c r="E65" s="5" t="s">
        <v>132</v>
      </c>
      <c r="F65" s="1" t="s">
        <v>133</v>
      </c>
      <c r="G65" s="14">
        <v>5614645.3700000001</v>
      </c>
      <c r="H65" s="14">
        <v>2140862.6800000002</v>
      </c>
      <c r="I65" s="14">
        <v>758618.09</v>
      </c>
      <c r="J65" s="14">
        <f t="shared" si="0"/>
        <v>8514126.1400000006</v>
      </c>
      <c r="K65" s="18">
        <v>16844955.710000001</v>
      </c>
      <c r="L65" s="23"/>
      <c r="M65" s="23"/>
      <c r="N65" s="23"/>
      <c r="O65" s="14">
        <f t="shared" si="1"/>
        <v>8330829.5700000003</v>
      </c>
      <c r="P65" s="24"/>
    </row>
    <row r="66" spans="1:16">
      <c r="A66" s="4">
        <v>252</v>
      </c>
      <c r="B66" s="4" t="s">
        <v>6</v>
      </c>
      <c r="C66" s="5" t="s">
        <v>122</v>
      </c>
      <c r="D66" s="5" t="s">
        <v>123</v>
      </c>
      <c r="E66" s="5" t="s">
        <v>134</v>
      </c>
      <c r="F66" s="1" t="s">
        <v>135</v>
      </c>
      <c r="G66" s="14">
        <v>1025797.18</v>
      </c>
      <c r="H66" s="14">
        <v>663853.15</v>
      </c>
      <c r="I66" s="14">
        <v>135885.32000000007</v>
      </c>
      <c r="J66" s="14">
        <f t="shared" si="0"/>
        <v>1825535.6500000001</v>
      </c>
      <c r="K66" s="18">
        <v>10000000</v>
      </c>
      <c r="L66" s="23"/>
      <c r="M66" s="23"/>
      <c r="N66" s="23"/>
      <c r="O66" s="14">
        <f t="shared" si="1"/>
        <v>8174464.3499999996</v>
      </c>
      <c r="P66" s="24"/>
    </row>
    <row r="67" spans="1:16" s="31" customFormat="1">
      <c r="A67" s="26"/>
      <c r="B67" s="26"/>
      <c r="C67" s="32"/>
      <c r="D67" s="28" t="s">
        <v>136</v>
      </c>
      <c r="E67" s="27"/>
      <c r="F67" s="27"/>
      <c r="G67" s="29">
        <f>G61+G62+G63+G64+G65+G66</f>
        <v>23057193.32</v>
      </c>
      <c r="H67" s="29">
        <f t="shared" ref="H67:K67" si="29">H61+H62+H63+H64+H65+H66</f>
        <v>14866248.540000001</v>
      </c>
      <c r="I67" s="29">
        <f t="shared" si="29"/>
        <v>4234864.3899999997</v>
      </c>
      <c r="J67" s="29">
        <f t="shared" si="29"/>
        <v>42158306.249999993</v>
      </c>
      <c r="K67" s="29">
        <f t="shared" si="29"/>
        <v>122012101.66</v>
      </c>
      <c r="L67" s="29">
        <f t="shared" ref="L67" si="30">L61+L62+L63+L64+L65+L66</f>
        <v>0</v>
      </c>
      <c r="M67" s="29">
        <f t="shared" ref="M67" si="31">M61+M62+M63+M64+M65+M66</f>
        <v>0</v>
      </c>
      <c r="N67" s="29">
        <f t="shared" ref="N67" si="32">N61+N62+N63+N64+N65+N66</f>
        <v>0</v>
      </c>
      <c r="O67" s="29">
        <f t="shared" ref="O67" si="33">O61+O62+O63+O64+O65+O66</f>
        <v>79853795.409999996</v>
      </c>
      <c r="P67" s="30"/>
    </row>
    <row r="68" spans="1:16">
      <c r="A68" s="6">
        <v>253</v>
      </c>
      <c r="B68" s="6" t="s">
        <v>6</v>
      </c>
      <c r="C68" s="5" t="s">
        <v>137</v>
      </c>
      <c r="D68" s="7" t="s">
        <v>138</v>
      </c>
      <c r="E68" s="7" t="s">
        <v>139</v>
      </c>
      <c r="F68" s="1" t="s">
        <v>140</v>
      </c>
      <c r="G68" s="14">
        <v>55630113.340000004</v>
      </c>
      <c r="H68" s="14">
        <v>176066268.25999999</v>
      </c>
      <c r="I68" s="14">
        <v>12105106.010000002</v>
      </c>
      <c r="J68" s="14">
        <f t="shared" si="0"/>
        <v>243801487.60999998</v>
      </c>
      <c r="K68" s="18">
        <v>223665109.46000001</v>
      </c>
      <c r="L68" s="23"/>
      <c r="M68" s="23"/>
      <c r="N68" s="23"/>
      <c r="O68" s="14">
        <f t="shared" si="1"/>
        <v>-20136378.149999976</v>
      </c>
      <c r="P68" s="24"/>
    </row>
    <row r="69" spans="1:16">
      <c r="A69" s="4">
        <v>254</v>
      </c>
      <c r="B69" s="4" t="s">
        <v>6</v>
      </c>
      <c r="C69" s="5" t="s">
        <v>137</v>
      </c>
      <c r="D69" s="5" t="s">
        <v>138</v>
      </c>
      <c r="E69" s="5" t="s">
        <v>141</v>
      </c>
      <c r="F69" s="1" t="s">
        <v>142</v>
      </c>
      <c r="G69" s="14">
        <v>6603280.2300000004</v>
      </c>
      <c r="H69" s="14">
        <v>22768827.719999999</v>
      </c>
      <c r="I69" s="14">
        <v>1439305.4799999986</v>
      </c>
      <c r="J69" s="14">
        <f t="shared" si="0"/>
        <v>30811413.43</v>
      </c>
      <c r="K69" s="18">
        <v>28266596.010000002</v>
      </c>
      <c r="L69" s="23"/>
      <c r="M69" s="23"/>
      <c r="N69" s="23"/>
      <c r="O69" s="14">
        <f t="shared" si="1"/>
        <v>-2544817.4199999981</v>
      </c>
      <c r="P69" s="24"/>
    </row>
    <row r="70" spans="1:16">
      <c r="A70" s="4">
        <v>255</v>
      </c>
      <c r="B70" s="4" t="s">
        <v>6</v>
      </c>
      <c r="C70" s="5" t="s">
        <v>137</v>
      </c>
      <c r="D70" s="5" t="s">
        <v>138</v>
      </c>
      <c r="E70" s="5" t="s">
        <v>143</v>
      </c>
      <c r="F70" s="1" t="s">
        <v>144</v>
      </c>
      <c r="G70" s="14">
        <v>24163472.59</v>
      </c>
      <c r="H70" s="14">
        <v>10382163</v>
      </c>
      <c r="I70" s="14">
        <v>6933085.5199999996</v>
      </c>
      <c r="J70" s="14">
        <f t="shared" si="0"/>
        <v>41478721.109999999</v>
      </c>
      <c r="K70" s="18">
        <v>38360407</v>
      </c>
      <c r="L70" s="23"/>
      <c r="M70" s="23"/>
      <c r="N70" s="23"/>
      <c r="O70" s="14">
        <f t="shared" si="1"/>
        <v>-3118314.1099999994</v>
      </c>
      <c r="P70" s="24"/>
    </row>
    <row r="71" spans="1:16">
      <c r="A71" s="4">
        <v>256</v>
      </c>
      <c r="B71" s="4" t="s">
        <v>6</v>
      </c>
      <c r="C71" s="5" t="s">
        <v>137</v>
      </c>
      <c r="D71" s="5" t="s">
        <v>138</v>
      </c>
      <c r="E71" s="5" t="s">
        <v>145</v>
      </c>
      <c r="F71" s="1" t="s">
        <v>146</v>
      </c>
      <c r="G71" s="14">
        <v>12197781.869999999</v>
      </c>
      <c r="H71" s="14">
        <v>4741014.5999999996</v>
      </c>
      <c r="I71" s="14">
        <v>2429466.0499999998</v>
      </c>
      <c r="J71" s="14">
        <f t="shared" ref="J71:J86" si="34">G71+H71+I71</f>
        <v>19368262.52</v>
      </c>
      <c r="K71" s="18">
        <v>26437917.170000002</v>
      </c>
      <c r="L71" s="23"/>
      <c r="M71" s="23"/>
      <c r="N71" s="23"/>
      <c r="O71" s="14">
        <f t="shared" ref="O71:O86" si="35">K71-J71</f>
        <v>7069654.6500000022</v>
      </c>
      <c r="P71" s="24"/>
    </row>
    <row r="72" spans="1:16">
      <c r="A72" s="4">
        <v>257</v>
      </c>
      <c r="B72" s="4" t="s">
        <v>6</v>
      </c>
      <c r="C72" s="5" t="s">
        <v>137</v>
      </c>
      <c r="D72" s="5" t="s">
        <v>138</v>
      </c>
      <c r="E72" s="5" t="s">
        <v>147</v>
      </c>
      <c r="F72" s="1" t="s">
        <v>148</v>
      </c>
      <c r="G72" s="14">
        <v>14568523.880000001</v>
      </c>
      <c r="H72" s="14">
        <v>5842331.6399999997</v>
      </c>
      <c r="I72" s="14">
        <v>3474549.1900000004</v>
      </c>
      <c r="J72" s="14">
        <f t="shared" si="34"/>
        <v>23885404.710000001</v>
      </c>
      <c r="K72" s="18">
        <v>32909849.57</v>
      </c>
      <c r="L72" s="23"/>
      <c r="M72" s="23"/>
      <c r="N72" s="23"/>
      <c r="O72" s="14">
        <f t="shared" si="35"/>
        <v>9024444.8599999994</v>
      </c>
      <c r="P72" s="24"/>
    </row>
    <row r="73" spans="1:16">
      <c r="A73" s="4">
        <v>258</v>
      </c>
      <c r="B73" s="4" t="s">
        <v>6</v>
      </c>
      <c r="C73" s="5" t="s">
        <v>137</v>
      </c>
      <c r="D73" s="5" t="s">
        <v>138</v>
      </c>
      <c r="E73" s="5" t="s">
        <v>149</v>
      </c>
      <c r="F73" s="1" t="s">
        <v>150</v>
      </c>
      <c r="G73" s="14">
        <v>3036157.05</v>
      </c>
      <c r="H73" s="14">
        <v>1178497.54</v>
      </c>
      <c r="I73" s="14">
        <v>785344.95</v>
      </c>
      <c r="J73" s="14">
        <f t="shared" si="34"/>
        <v>4999999.54</v>
      </c>
      <c r="K73" s="18">
        <v>9129999.6099999994</v>
      </c>
      <c r="L73" s="23"/>
      <c r="M73" s="23"/>
      <c r="N73" s="23"/>
      <c r="O73" s="14">
        <f t="shared" si="35"/>
        <v>4130000.0699999994</v>
      </c>
      <c r="P73" s="24"/>
    </row>
    <row r="74" spans="1:16">
      <c r="A74" s="4">
        <v>259</v>
      </c>
      <c r="B74" s="4" t="s">
        <v>6</v>
      </c>
      <c r="C74" s="5" t="s">
        <v>137</v>
      </c>
      <c r="D74" s="5" t="s">
        <v>138</v>
      </c>
      <c r="E74" s="5" t="s">
        <v>151</v>
      </c>
      <c r="F74" s="1" t="s">
        <v>152</v>
      </c>
      <c r="G74" s="14">
        <v>11990742.35</v>
      </c>
      <c r="H74" s="14">
        <v>3904877.45</v>
      </c>
      <c r="I74" s="14">
        <v>3741147.38</v>
      </c>
      <c r="J74" s="14">
        <f t="shared" si="34"/>
        <v>19636767.18</v>
      </c>
      <c r="K74" s="18">
        <v>29615302.449999999</v>
      </c>
      <c r="L74" s="23"/>
      <c r="M74" s="23"/>
      <c r="N74" s="23"/>
      <c r="O74" s="14">
        <f t="shared" si="35"/>
        <v>9978535.2699999996</v>
      </c>
      <c r="P74" s="24"/>
    </row>
    <row r="75" spans="1:16">
      <c r="A75" s="4">
        <v>260</v>
      </c>
      <c r="B75" s="4" t="s">
        <v>6</v>
      </c>
      <c r="C75" s="5" t="s">
        <v>137</v>
      </c>
      <c r="D75" s="5" t="s">
        <v>138</v>
      </c>
      <c r="E75" s="5" t="s">
        <v>153</v>
      </c>
      <c r="F75" s="1" t="s">
        <v>154</v>
      </c>
      <c r="G75" s="14">
        <v>3096404.63</v>
      </c>
      <c r="H75" s="14">
        <v>1283173.1200000001</v>
      </c>
      <c r="I75" s="14">
        <v>620423.1399999999</v>
      </c>
      <c r="J75" s="14">
        <f t="shared" si="34"/>
        <v>5000000.8899999997</v>
      </c>
      <c r="K75" s="18">
        <v>9757359.3300000001</v>
      </c>
      <c r="L75" s="23"/>
      <c r="M75" s="23"/>
      <c r="N75" s="23"/>
      <c r="O75" s="14">
        <f t="shared" si="35"/>
        <v>4757358.4400000004</v>
      </c>
      <c r="P75" s="24"/>
    </row>
    <row r="76" spans="1:16">
      <c r="A76" s="4">
        <v>261</v>
      </c>
      <c r="B76" s="4" t="s">
        <v>6</v>
      </c>
      <c r="C76" s="5" t="s">
        <v>137</v>
      </c>
      <c r="D76" s="5" t="s">
        <v>138</v>
      </c>
      <c r="E76" s="5" t="s">
        <v>155</v>
      </c>
      <c r="F76" s="1" t="s">
        <v>156</v>
      </c>
      <c r="G76" s="14">
        <v>3154354.02</v>
      </c>
      <c r="H76" s="14">
        <v>1333203.29</v>
      </c>
      <c r="I76" s="14">
        <v>512442.94999999995</v>
      </c>
      <c r="J76" s="14">
        <f t="shared" si="34"/>
        <v>5000000.2600000007</v>
      </c>
      <c r="K76" s="18">
        <v>9130000.2199999988</v>
      </c>
      <c r="L76" s="23"/>
      <c r="M76" s="23"/>
      <c r="N76" s="23"/>
      <c r="O76" s="14">
        <f t="shared" si="35"/>
        <v>4129999.9599999981</v>
      </c>
      <c r="P76" s="24"/>
    </row>
    <row r="77" spans="1:16">
      <c r="A77" s="4">
        <v>262</v>
      </c>
      <c r="B77" s="4" t="s">
        <v>6</v>
      </c>
      <c r="C77" s="5" t="s">
        <v>137</v>
      </c>
      <c r="D77" s="5" t="s">
        <v>138</v>
      </c>
      <c r="E77" s="5" t="s">
        <v>157</v>
      </c>
      <c r="F77" s="1" t="s">
        <v>158</v>
      </c>
      <c r="G77" s="14">
        <v>7039667.1699999999</v>
      </c>
      <c r="H77" s="14">
        <v>3175374.58</v>
      </c>
      <c r="I77" s="14">
        <v>1764762.69</v>
      </c>
      <c r="J77" s="14">
        <f t="shared" si="34"/>
        <v>11979804.439999999</v>
      </c>
      <c r="K77" s="18">
        <v>13582833.77</v>
      </c>
      <c r="L77" s="23"/>
      <c r="M77" s="23"/>
      <c r="N77" s="23"/>
      <c r="O77" s="14">
        <f t="shared" si="35"/>
        <v>1603029.33</v>
      </c>
      <c r="P77" s="24"/>
    </row>
    <row r="78" spans="1:16">
      <c r="A78" s="4">
        <v>263</v>
      </c>
      <c r="B78" s="4" t="s">
        <v>6</v>
      </c>
      <c r="C78" s="5" t="s">
        <v>137</v>
      </c>
      <c r="D78" s="5" t="s">
        <v>138</v>
      </c>
      <c r="E78" s="5" t="s">
        <v>159</v>
      </c>
      <c r="F78" s="1" t="s">
        <v>160</v>
      </c>
      <c r="G78" s="14">
        <v>25548105.690000001</v>
      </c>
      <c r="H78" s="14">
        <v>5694923.96</v>
      </c>
      <c r="I78" s="14">
        <v>4491510.8099999996</v>
      </c>
      <c r="J78" s="14">
        <f t="shared" si="34"/>
        <v>35734540.460000001</v>
      </c>
      <c r="K78" s="18">
        <v>42052827.450000003</v>
      </c>
      <c r="L78" s="23"/>
      <c r="M78" s="23"/>
      <c r="N78" s="23"/>
      <c r="O78" s="14">
        <f t="shared" si="35"/>
        <v>6318286.9900000021</v>
      </c>
      <c r="P78" s="24"/>
    </row>
    <row r="79" spans="1:16">
      <c r="A79" s="4">
        <v>264</v>
      </c>
      <c r="B79" s="4" t="s">
        <v>6</v>
      </c>
      <c r="C79" s="5" t="s">
        <v>137</v>
      </c>
      <c r="D79" s="5" t="s">
        <v>138</v>
      </c>
      <c r="E79" s="5" t="s">
        <v>161</v>
      </c>
      <c r="F79" s="1" t="s">
        <v>162</v>
      </c>
      <c r="G79" s="14">
        <v>5778132.75</v>
      </c>
      <c r="H79" s="14">
        <v>3339720.38</v>
      </c>
      <c r="I79" s="14">
        <v>1382146.6900000004</v>
      </c>
      <c r="J79" s="14">
        <f t="shared" si="34"/>
        <v>10499999.82</v>
      </c>
      <c r="K79" s="18">
        <v>14371788.210000001</v>
      </c>
      <c r="L79" s="23"/>
      <c r="M79" s="23"/>
      <c r="N79" s="23"/>
      <c r="O79" s="14">
        <f t="shared" si="35"/>
        <v>3871788.3900000006</v>
      </c>
      <c r="P79" s="24"/>
    </row>
    <row r="80" spans="1:16" s="31" customFormat="1">
      <c r="A80" s="26"/>
      <c r="B80" s="26"/>
      <c r="C80" s="32"/>
      <c r="D80" s="28" t="s">
        <v>163</v>
      </c>
      <c r="E80" s="27"/>
      <c r="F80" s="27"/>
      <c r="G80" s="29">
        <f>G68+G69+G70+G71+G72+G73+G74+G75+G76+G77+G78+G79</f>
        <v>172806735.56999999</v>
      </c>
      <c r="H80" s="29">
        <f t="shared" ref="H80:K80" si="36">H68+H69+H70+H71+H72+H73+H74+H75+H76+H77+H78+H79</f>
        <v>239710375.53999996</v>
      </c>
      <c r="I80" s="29">
        <f t="shared" si="36"/>
        <v>39679290.859999999</v>
      </c>
      <c r="J80" s="29">
        <f t="shared" si="36"/>
        <v>452196401.96999991</v>
      </c>
      <c r="K80" s="29">
        <f t="shared" si="36"/>
        <v>477279990.25</v>
      </c>
      <c r="L80" s="29">
        <f t="shared" ref="L80" si="37">L68+L69+L70+L71+L72+L73+L74+L75+L76+L77+L78+L79</f>
        <v>0</v>
      </c>
      <c r="M80" s="29">
        <f t="shared" ref="M80" si="38">M68+M69+M70+M71+M72+M73+M74+M75+M76+M77+M78+M79</f>
        <v>0</v>
      </c>
      <c r="N80" s="29">
        <f t="shared" ref="N80" si="39">N68+N69+N70+N71+N72+N73+N74+N75+N76+N77+N78+N79</f>
        <v>0</v>
      </c>
      <c r="O80" s="29">
        <f t="shared" ref="O80" si="40">O68+O69+O70+O71+O72+O73+O74+O75+O76+O77+O78+O79</f>
        <v>25083588.280000031</v>
      </c>
      <c r="P80" s="30"/>
    </row>
    <row r="81" spans="1:16">
      <c r="A81" s="6">
        <v>265</v>
      </c>
      <c r="B81" s="6" t="s">
        <v>6</v>
      </c>
      <c r="C81" s="5" t="s">
        <v>164</v>
      </c>
      <c r="D81" s="7" t="s">
        <v>165</v>
      </c>
      <c r="E81" s="7" t="s">
        <v>166</v>
      </c>
      <c r="F81" s="1" t="s">
        <v>167</v>
      </c>
      <c r="G81" s="14">
        <v>10824382.699999999</v>
      </c>
      <c r="H81" s="14">
        <v>26893012.75</v>
      </c>
      <c r="I81" s="14">
        <v>2821990.3400000017</v>
      </c>
      <c r="J81" s="14">
        <f t="shared" si="34"/>
        <v>40539385.790000007</v>
      </c>
      <c r="K81" s="18">
        <v>38567212.68</v>
      </c>
      <c r="L81" s="23"/>
      <c r="M81" s="23"/>
      <c r="N81" s="23"/>
      <c r="O81" s="14">
        <f t="shared" si="35"/>
        <v>-1972173.1100000069</v>
      </c>
      <c r="P81" s="24"/>
    </row>
    <row r="82" spans="1:16">
      <c r="A82" s="4">
        <v>266</v>
      </c>
      <c r="B82" s="4" t="s">
        <v>6</v>
      </c>
      <c r="C82" s="5" t="s">
        <v>164</v>
      </c>
      <c r="D82" s="5" t="s">
        <v>165</v>
      </c>
      <c r="E82" s="5" t="s">
        <v>168</v>
      </c>
      <c r="F82" s="1" t="s">
        <v>169</v>
      </c>
      <c r="G82" s="14">
        <v>4081602.67</v>
      </c>
      <c r="H82" s="14">
        <v>1286009.8</v>
      </c>
      <c r="I82" s="14">
        <v>890588.08999999985</v>
      </c>
      <c r="J82" s="14">
        <f t="shared" si="34"/>
        <v>6258200.5599999996</v>
      </c>
      <c r="K82" s="18">
        <v>7854855.8400000008</v>
      </c>
      <c r="L82" s="23"/>
      <c r="M82" s="23"/>
      <c r="N82" s="23"/>
      <c r="O82" s="14">
        <f t="shared" si="35"/>
        <v>1596655.2800000012</v>
      </c>
      <c r="P82" s="24"/>
    </row>
    <row r="83" spans="1:16">
      <c r="A83" s="4">
        <v>267</v>
      </c>
      <c r="B83" s="4" t="s">
        <v>6</v>
      </c>
      <c r="C83" s="5" t="s">
        <v>164</v>
      </c>
      <c r="D83" s="5" t="s">
        <v>165</v>
      </c>
      <c r="E83" s="5" t="s">
        <v>170</v>
      </c>
      <c r="F83" s="1" t="s">
        <v>171</v>
      </c>
      <c r="G83" s="14">
        <v>22325062.760000002</v>
      </c>
      <c r="H83" s="14">
        <v>11241586.65</v>
      </c>
      <c r="I83" s="14">
        <v>5319004.7299999995</v>
      </c>
      <c r="J83" s="14">
        <f t="shared" si="34"/>
        <v>38885654.140000001</v>
      </c>
      <c r="K83" s="18">
        <v>39862284.810000002</v>
      </c>
      <c r="L83" s="23"/>
      <c r="M83" s="23"/>
      <c r="N83" s="23"/>
      <c r="O83" s="14">
        <f t="shared" si="35"/>
        <v>976630.67000000179</v>
      </c>
      <c r="P83" s="24"/>
    </row>
    <row r="84" spans="1:16">
      <c r="A84" s="4">
        <v>268</v>
      </c>
      <c r="B84" s="4" t="s">
        <v>6</v>
      </c>
      <c r="C84" s="5" t="s">
        <v>164</v>
      </c>
      <c r="D84" s="5" t="s">
        <v>165</v>
      </c>
      <c r="E84" s="5" t="s">
        <v>172</v>
      </c>
      <c r="F84" s="1" t="s">
        <v>173</v>
      </c>
      <c r="G84" s="14">
        <v>10614785.050000001</v>
      </c>
      <c r="H84" s="14">
        <v>3495359.98</v>
      </c>
      <c r="I84" s="14">
        <v>2460445.5700000003</v>
      </c>
      <c r="J84" s="14">
        <f t="shared" si="34"/>
        <v>16570590.600000001</v>
      </c>
      <c r="K84" s="18">
        <v>26586582.370000001</v>
      </c>
      <c r="L84" s="23"/>
      <c r="M84" s="23"/>
      <c r="N84" s="23"/>
      <c r="O84" s="14">
        <f t="shared" si="35"/>
        <v>10015991.77</v>
      </c>
      <c r="P84" s="24"/>
    </row>
    <row r="85" spans="1:16" s="31" customFormat="1">
      <c r="A85" s="26"/>
      <c r="B85" s="26"/>
      <c r="C85" s="27"/>
      <c r="D85" s="28" t="s">
        <v>174</v>
      </c>
      <c r="E85" s="27"/>
      <c r="F85" s="27"/>
      <c r="G85" s="29">
        <f>G81+G82+G83+G84</f>
        <v>47845833.180000007</v>
      </c>
      <c r="H85" s="29">
        <f t="shared" ref="H85:K85" si="41">H81+H82+H83+H84</f>
        <v>42915969.18</v>
      </c>
      <c r="I85" s="29">
        <f t="shared" si="41"/>
        <v>11492028.73</v>
      </c>
      <c r="J85" s="29">
        <f t="shared" si="41"/>
        <v>102253831.09</v>
      </c>
      <c r="K85" s="29">
        <f t="shared" si="41"/>
        <v>112870935.70000002</v>
      </c>
      <c r="L85" s="29">
        <f t="shared" ref="L85" si="42">L81+L82+L83+L84</f>
        <v>0</v>
      </c>
      <c r="M85" s="29">
        <f t="shared" ref="M85" si="43">M81+M82+M83+M84</f>
        <v>0</v>
      </c>
      <c r="N85" s="29">
        <f t="shared" ref="N85" si="44">N81+N82+N83+N84</f>
        <v>0</v>
      </c>
      <c r="O85" s="29">
        <f t="shared" ref="O85" si="45">O81+O82+O83+O84</f>
        <v>10617104.609999996</v>
      </c>
      <c r="P85" s="30"/>
    </row>
    <row r="86" spans="1:16" s="31" customFormat="1">
      <c r="A86" s="26"/>
      <c r="B86" s="26"/>
      <c r="C86" s="27"/>
      <c r="D86" s="28" t="s">
        <v>175</v>
      </c>
      <c r="E86" s="27"/>
      <c r="F86" s="27"/>
      <c r="G86" s="29">
        <f>G13+G23+G40+G48+G60+G67+G80+G85</f>
        <v>1410617351.9499998</v>
      </c>
      <c r="H86" s="29">
        <f t="shared" ref="H86:K86" si="46">H13+H23+H40+H48+H60+H67+H80+H85</f>
        <v>1138199432.3300002</v>
      </c>
      <c r="I86" s="29">
        <f t="shared" si="46"/>
        <v>321854827.32999998</v>
      </c>
      <c r="J86" s="29">
        <f t="shared" si="46"/>
        <v>2870671611.6100001</v>
      </c>
      <c r="K86" s="29">
        <f t="shared" si="46"/>
        <v>3058588377.0399995</v>
      </c>
      <c r="L86" s="29">
        <f t="shared" ref="L86" si="47">L13+L23+L40+L48+L60+L67+L80+L85</f>
        <v>0</v>
      </c>
      <c r="M86" s="29">
        <f t="shared" ref="M86" si="48">M13+M23+M40+M48+M60+M67+M80+M85</f>
        <v>0</v>
      </c>
      <c r="N86" s="29">
        <f t="shared" ref="N86" si="49">N13+N23+N40+N48+N60+N67+N80+N85</f>
        <v>0</v>
      </c>
      <c r="O86" s="29">
        <f t="shared" ref="O86" si="50">O13+O23+O40+O48+O60+O67+O80+O85</f>
        <v>187916765.43000007</v>
      </c>
      <c r="P86" s="30"/>
    </row>
  </sheetData>
  <mergeCells count="2">
    <mergeCell ref="G3:J3"/>
    <mergeCell ref="K3:N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2017-04-06T09:40:22Z</dcterms:created>
  <dcterms:modified xsi:type="dcterms:W3CDTF">2017-04-12T01:52:59Z</dcterms:modified>
</cp:coreProperties>
</file>